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4635" windowHeight="10485" activeTab="1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<sst xmlns="http://schemas.openxmlformats.org/spreadsheetml/2006/main" count="129" uniqueCount="27">
  <si>
    <t>soma</t>
  </si>
  <si>
    <t>Deslocamento em x</t>
  </si>
  <si>
    <t>Distancia entre pontos</t>
  </si>
  <si>
    <t>Nº do nó</t>
  </si>
  <si>
    <t>Deslocamento em y</t>
  </si>
  <si>
    <t>Nova Pos X</t>
  </si>
  <si>
    <t>Nova Pos Y</t>
  </si>
  <si>
    <t>X ininial</t>
  </si>
  <si>
    <t>Y inicial</t>
  </si>
  <si>
    <t>Forca</t>
  </si>
  <si>
    <t>50N</t>
  </si>
  <si>
    <t>Espessura</t>
  </si>
  <si>
    <t>1mm</t>
  </si>
  <si>
    <t>3mm</t>
  </si>
  <si>
    <t>Alongamento máximo permitido pelo sensor</t>
  </si>
  <si>
    <t>50 000 microstrain = 5%</t>
  </si>
  <si>
    <t>Alongamento (%)</t>
  </si>
  <si>
    <t>1,2mm</t>
  </si>
  <si>
    <t>2mm</t>
  </si>
  <si>
    <t>Nº ponto</t>
  </si>
  <si>
    <t>Coord Y</t>
  </si>
  <si>
    <t>dY</t>
  </si>
  <si>
    <t>Coord Z</t>
  </si>
  <si>
    <t>dZ</t>
  </si>
  <si>
    <t>Comprimento inicial</t>
  </si>
  <si>
    <t>Comprimento final</t>
  </si>
  <si>
    <t>80N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</si>
</sst>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3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4" borderId="2" xfId="0" applyFill="1" applyBorder="1" applyAlignment="1">
      <alignment/>
    </xf>
    <xf numFmtId="0" fontId="0" fillId="6" borderId="2" xfId="0" applyFill="1" applyBorder="1" applyAlignment="1">
      <alignment/>
    </xf>
    <xf numFmtId="0" fontId="0" fillId="2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6" borderId="3" xfId="0" applyFill="1" applyBorder="1" applyAlignment="1">
      <alignment/>
    </xf>
    <xf numFmtId="0" fontId="0" fillId="2" borderId="3" xfId="0" applyFill="1" applyBorder="1" applyAlignment="1">
      <alignment/>
    </xf>
    <xf numFmtId="0" fontId="0" fillId="7" borderId="0" xfId="0" applyFont="1" applyFill="1" applyAlignment="1">
      <alignment horizontal="center"/>
    </xf>
    <xf numFmtId="0" fontId="2" fillId="6" borderId="3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0" borderId="6" xfId="0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2"/>
  <sheetViews>
    <sheetView workbookViewId="0" topLeftCell="F1">
      <selection activeCell="K1" sqref="K1:K62"/>
    </sheetView>
  </sheetViews>
  <sheetFormatPr defaultColWidth="9.140625" defaultRowHeight="12.75"/>
  <cols>
    <col min="4" max="4" width="21.57421875" style="0" bestFit="1" customWidth="1"/>
    <col min="5" max="5" width="19.28125" style="0" bestFit="1" customWidth="1"/>
    <col min="6" max="6" width="19.140625" style="0" bestFit="1" customWidth="1"/>
    <col min="7" max="7" width="10.421875" style="0" bestFit="1" customWidth="1"/>
    <col min="8" max="8" width="10.7109375" style="0" bestFit="1" customWidth="1"/>
    <col min="9" max="9" width="21.57421875" style="0" bestFit="1" customWidth="1"/>
    <col min="11" max="11" width="14.8515625" style="0" bestFit="1" customWidth="1"/>
    <col min="12" max="12" width="38.28125" style="0" bestFit="1" customWidth="1"/>
    <col min="13" max="13" width="21.421875" style="0" bestFit="1" customWidth="1"/>
    <col min="14" max="14" width="9.57421875" style="0" customWidth="1"/>
    <col min="15" max="15" width="7.7109375" style="0" bestFit="1" customWidth="1"/>
    <col min="16" max="17" width="9.57421875" style="0" bestFit="1" customWidth="1"/>
    <col min="18" max="18" width="8.00390625" style="0" bestFit="1" customWidth="1"/>
    <col min="20" max="20" width="19.7109375" style="0" bestFit="1" customWidth="1"/>
    <col min="21" max="21" width="3.28125" style="0" customWidth="1"/>
    <col min="22" max="22" width="19.7109375" style="0" bestFit="1" customWidth="1"/>
    <col min="23" max="23" width="3.8515625" style="0" customWidth="1"/>
    <col min="24" max="24" width="38.28125" style="0" bestFit="1" customWidth="1"/>
  </cols>
  <sheetData>
    <row r="1" spans="1:24" ht="12.75">
      <c r="A1" s="4" t="s">
        <v>3</v>
      </c>
      <c r="B1" s="5" t="s">
        <v>7</v>
      </c>
      <c r="C1" s="5" t="s">
        <v>8</v>
      </c>
      <c r="D1" s="5" t="s">
        <v>2</v>
      </c>
      <c r="E1" s="6" t="s">
        <v>1</v>
      </c>
      <c r="F1" s="6" t="s">
        <v>4</v>
      </c>
      <c r="G1" s="6" t="s">
        <v>5</v>
      </c>
      <c r="H1" s="6" t="s">
        <v>6</v>
      </c>
      <c r="I1" s="6" t="s">
        <v>2</v>
      </c>
      <c r="K1" s="1" t="s">
        <v>9</v>
      </c>
      <c r="M1" s="24"/>
      <c r="N1" s="27" t="s">
        <v>19</v>
      </c>
      <c r="O1" s="28" t="s">
        <v>20</v>
      </c>
      <c r="P1" s="28" t="s">
        <v>22</v>
      </c>
      <c r="Q1" s="28" t="s">
        <v>21</v>
      </c>
      <c r="R1" s="28" t="s">
        <v>23</v>
      </c>
      <c r="S1" s="33"/>
      <c r="T1" s="1" t="s">
        <v>9</v>
      </c>
      <c r="V1" s="1" t="s">
        <v>24</v>
      </c>
      <c r="X1" s="21" t="s">
        <v>14</v>
      </c>
    </row>
    <row r="2" spans="1:24" ht="12.75">
      <c r="A2" s="7">
        <v>295</v>
      </c>
      <c r="B2" s="8">
        <v>35</v>
      </c>
      <c r="C2" s="8">
        <v>-10</v>
      </c>
      <c r="D2" s="8"/>
      <c r="E2" s="9">
        <v>0.91238</v>
      </c>
      <c r="F2" s="9">
        <v>2.2381</v>
      </c>
      <c r="G2" s="9">
        <f>B2+E2</f>
        <v>35.91238</v>
      </c>
      <c r="H2" s="9">
        <f>C2+F2</f>
        <v>-7.7619</v>
      </c>
      <c r="I2" s="9"/>
      <c r="K2" s="2" t="s">
        <v>10</v>
      </c>
      <c r="M2" s="24"/>
      <c r="N2" s="29"/>
      <c r="O2" s="30"/>
      <c r="P2" s="30"/>
      <c r="Q2" s="30"/>
      <c r="R2" s="30"/>
      <c r="S2" s="33"/>
      <c r="T2" s="2" t="s">
        <v>10</v>
      </c>
      <c r="V2">
        <f>((O3-O4)^2+(P3-P4)^2)^0.5+((O4-O5)^2+(P4-P5)^2)^0.5+((O4-O5)^2+(P4-P5)^2)^0.5+((O5-O6)^2+(P5-P6)^2)^0.5</f>
        <v>5.176308226731459</v>
      </c>
      <c r="X2" s="21" t="s">
        <v>15</v>
      </c>
    </row>
    <row r="3" spans="1:19" ht="12.75">
      <c r="A3" s="7">
        <v>296</v>
      </c>
      <c r="B3" s="8">
        <v>34.274</v>
      </c>
      <c r="C3" s="8">
        <v>-9.98</v>
      </c>
      <c r="D3" s="8">
        <f>((B2-B3)^2+(C2-C3)^2)^0.5</f>
        <v>0.7262754298473814</v>
      </c>
      <c r="E3" s="9">
        <v>0.90916</v>
      </c>
      <c r="F3" s="9">
        <v>2.1333</v>
      </c>
      <c r="G3" s="9">
        <f aca="true" t="shared" si="0" ref="G3:G19">B3+E3</f>
        <v>35.18316</v>
      </c>
      <c r="H3" s="9">
        <f aca="true" t="shared" si="1" ref="H3:H19">C3+F3</f>
        <v>-7.8467</v>
      </c>
      <c r="I3" s="9">
        <f>((G2-G3)^2+(H2-H3)^2)^0.5</f>
        <v>0.7341340806691903</v>
      </c>
      <c r="M3" s="24"/>
      <c r="N3" s="29">
        <v>17126</v>
      </c>
      <c r="O3" s="30">
        <v>142.08</v>
      </c>
      <c r="P3" s="30">
        <v>-2.52</v>
      </c>
      <c r="Q3" s="30">
        <v>0.33036</v>
      </c>
      <c r="R3" s="30">
        <v>1.9261</v>
      </c>
      <c r="S3" s="33"/>
    </row>
    <row r="4" spans="1:22" ht="12.75">
      <c r="A4" s="7">
        <v>297</v>
      </c>
      <c r="B4" s="8">
        <v>33.55</v>
      </c>
      <c r="C4" s="8">
        <v>-9.9211</v>
      </c>
      <c r="D4" s="8">
        <f aca="true" t="shared" si="2" ref="D4:D19">((B3-B4)^2+(C3-C4)^2)^0.5</f>
        <v>0.7263919121245813</v>
      </c>
      <c r="E4" s="9">
        <v>0.90028</v>
      </c>
      <c r="F4" s="9">
        <v>2.0292</v>
      </c>
      <c r="G4" s="9">
        <f t="shared" si="0"/>
        <v>34.45028</v>
      </c>
      <c r="H4" s="9">
        <f t="shared" si="1"/>
        <v>-7.8919</v>
      </c>
      <c r="I4" s="9">
        <f aca="true" t="shared" si="3" ref="I4:I19">((G3-G4)^2+(H3-H4)^2)^0.5</f>
        <v>0.7342725205262705</v>
      </c>
      <c r="K4" s="1" t="s">
        <v>11</v>
      </c>
      <c r="M4" s="24"/>
      <c r="N4" s="29"/>
      <c r="O4" s="30">
        <v>140.9</v>
      </c>
      <c r="P4" s="30">
        <v>-1.9549</v>
      </c>
      <c r="Q4" s="30">
        <v>0.26022</v>
      </c>
      <c r="R4" s="30">
        <v>1.7752</v>
      </c>
      <c r="S4" s="33"/>
      <c r="T4" s="1" t="s">
        <v>11</v>
      </c>
      <c r="V4" s="1" t="s">
        <v>25</v>
      </c>
    </row>
    <row r="5" spans="1:22" ht="12.75">
      <c r="A5" s="7">
        <v>298</v>
      </c>
      <c r="B5" s="8">
        <v>32.831</v>
      </c>
      <c r="C5" s="8">
        <v>-9.8251</v>
      </c>
      <c r="D5" s="8">
        <f t="shared" si="2"/>
        <v>0.7253805897596042</v>
      </c>
      <c r="E5" s="9">
        <v>0.88604</v>
      </c>
      <c r="F5" s="9">
        <v>1.9262</v>
      </c>
      <c r="G5" s="9">
        <f t="shared" si="0"/>
        <v>33.717040000000004</v>
      </c>
      <c r="H5" s="9">
        <f t="shared" si="1"/>
        <v>-7.898900000000001</v>
      </c>
      <c r="I5" s="9">
        <f t="shared" si="3"/>
        <v>0.7332734125822322</v>
      </c>
      <c r="K5" s="2" t="s">
        <v>12</v>
      </c>
      <c r="M5" s="24"/>
      <c r="N5" s="29"/>
      <c r="O5" s="30">
        <v>139.73</v>
      </c>
      <c r="P5" s="30">
        <v>-1.4166</v>
      </c>
      <c r="Q5" s="30">
        <v>0.19638</v>
      </c>
      <c r="R5" s="30">
        <v>1.6299</v>
      </c>
      <c r="S5" s="33"/>
      <c r="T5" s="2" t="s">
        <v>12</v>
      </c>
      <c r="V5">
        <f>((O3+Q3-O4-Q4)^2+(P3+R3-P4-R4)^2)^0.5+((O4+Q4-O5-Q5)^2+(P4+R4-P5-R5)^2)^0.5+((O5+Q5-O6-Q6)^2+(P5+R5-P6-R6)^2)^0.5+((O6+Q6-O7-Q7)^2+(P6+R6-P7-R7)^2)^0.5</f>
        <v>5.351023804023502</v>
      </c>
    </row>
    <row r="6" spans="1:20" ht="12.75">
      <c r="A6" s="7">
        <v>299</v>
      </c>
      <c r="B6" s="8">
        <v>32.116</v>
      </c>
      <c r="C6" s="8">
        <v>-9.6944</v>
      </c>
      <c r="D6" s="8">
        <f t="shared" si="2"/>
        <v>0.7268476387799614</v>
      </c>
      <c r="E6" s="9">
        <v>0.86687</v>
      </c>
      <c r="F6" s="9">
        <v>1.8247</v>
      </c>
      <c r="G6" s="9">
        <f t="shared" si="0"/>
        <v>32.98287</v>
      </c>
      <c r="H6" s="9">
        <f t="shared" si="1"/>
        <v>-7.8697</v>
      </c>
      <c r="I6" s="9">
        <f t="shared" si="3"/>
        <v>0.7347504534874469</v>
      </c>
      <c r="M6" s="24"/>
      <c r="N6" s="29"/>
      <c r="O6" s="30">
        <v>138.54</v>
      </c>
      <c r="P6" s="30">
        <v>-0.91296</v>
      </c>
      <c r="Q6" s="30">
        <v>0.1395</v>
      </c>
      <c r="R6" s="30">
        <v>1.4901</v>
      </c>
      <c r="S6" s="33"/>
      <c r="T6" s="3" t="s">
        <v>16</v>
      </c>
    </row>
    <row r="7" spans="1:20" ht="12.75">
      <c r="A7" s="7">
        <v>300</v>
      </c>
      <c r="B7" s="8">
        <v>31.409</v>
      </c>
      <c r="C7" s="8">
        <v>-9.5316</v>
      </c>
      <c r="D7" s="8">
        <f t="shared" si="2"/>
        <v>0.7255017849736838</v>
      </c>
      <c r="E7" s="9">
        <v>0.84321</v>
      </c>
      <c r="F7" s="9">
        <v>1.7249</v>
      </c>
      <c r="G7" s="9">
        <f t="shared" si="0"/>
        <v>32.25221</v>
      </c>
      <c r="H7" s="9">
        <f t="shared" si="1"/>
        <v>-7.806699999999999</v>
      </c>
      <c r="I7" s="9">
        <f t="shared" si="3"/>
        <v>0.7333710081534451</v>
      </c>
      <c r="M7" s="24"/>
      <c r="N7" s="31"/>
      <c r="O7" s="32">
        <v>137.35</v>
      </c>
      <c r="P7" s="32">
        <v>-0.045152</v>
      </c>
      <c r="Q7" s="32">
        <v>0.090082</v>
      </c>
      <c r="R7" s="32">
        <v>1.3559</v>
      </c>
      <c r="S7" s="33"/>
      <c r="T7" s="3">
        <f>(V5-V2)*100/V2</f>
        <v>3.375293155646672</v>
      </c>
    </row>
    <row r="8" spans="1:18" ht="12.75">
      <c r="A8" s="7">
        <v>301</v>
      </c>
      <c r="B8" s="8">
        <v>30.709</v>
      </c>
      <c r="C8" s="8">
        <v>-9.3395</v>
      </c>
      <c r="D8" s="8">
        <f t="shared" si="2"/>
        <v>0.7258804378132799</v>
      </c>
      <c r="E8" s="9">
        <v>0.81556</v>
      </c>
      <c r="F8" s="9">
        <v>1.6271</v>
      </c>
      <c r="G8" s="9">
        <f t="shared" si="0"/>
        <v>31.52456</v>
      </c>
      <c r="H8" s="9">
        <f t="shared" si="1"/>
        <v>-7.712399999999999</v>
      </c>
      <c r="I8" s="9">
        <f t="shared" si="3"/>
        <v>0.7337349742924866</v>
      </c>
      <c r="M8" s="24"/>
      <c r="N8" s="26"/>
      <c r="O8" s="26"/>
      <c r="P8" s="26"/>
      <c r="Q8" s="26"/>
      <c r="R8" s="26"/>
    </row>
    <row r="9" spans="1:18" ht="12.75">
      <c r="A9" s="7">
        <v>302</v>
      </c>
      <c r="B9" s="8">
        <v>30.016</v>
      </c>
      <c r="C9" s="8">
        <v>-9.1208</v>
      </c>
      <c r="D9" s="8">
        <f t="shared" si="2"/>
        <v>0.7266902297402945</v>
      </c>
      <c r="E9" s="9">
        <v>0.78442</v>
      </c>
      <c r="F9" s="9">
        <v>1.5314</v>
      </c>
      <c r="G9" s="9">
        <f t="shared" si="0"/>
        <v>30.80042</v>
      </c>
      <c r="H9" s="9">
        <f t="shared" si="1"/>
        <v>-7.5893999999999995</v>
      </c>
      <c r="I9" s="9">
        <f t="shared" si="3"/>
        <v>0.7345119056897599</v>
      </c>
      <c r="M9" s="24"/>
      <c r="N9" s="26"/>
      <c r="O9" s="26"/>
      <c r="P9" s="26"/>
      <c r="Q9" s="26"/>
      <c r="R9" s="26"/>
    </row>
    <row r="10" spans="1:24" ht="12.75">
      <c r="A10" s="7">
        <v>303</v>
      </c>
      <c r="B10" s="8">
        <v>29.332</v>
      </c>
      <c r="C10" s="8">
        <v>-8.8783</v>
      </c>
      <c r="D10" s="8">
        <f t="shared" si="2"/>
        <v>0.7257149922662453</v>
      </c>
      <c r="E10" s="9">
        <v>0.7503</v>
      </c>
      <c r="F10" s="9">
        <v>1.438</v>
      </c>
      <c r="G10" s="9">
        <f t="shared" si="0"/>
        <v>30.0823</v>
      </c>
      <c r="H10" s="9">
        <f t="shared" si="1"/>
        <v>-7.4403</v>
      </c>
      <c r="I10" s="9">
        <f t="shared" si="3"/>
        <v>0.7334351671415807</v>
      </c>
      <c r="M10" s="24"/>
      <c r="N10" s="27" t="s">
        <v>19</v>
      </c>
      <c r="O10" s="28" t="s">
        <v>20</v>
      </c>
      <c r="P10" s="28" t="s">
        <v>22</v>
      </c>
      <c r="Q10" s="28" t="s">
        <v>21</v>
      </c>
      <c r="R10" s="28" t="s">
        <v>23</v>
      </c>
      <c r="S10" s="33"/>
      <c r="T10" s="1" t="s">
        <v>9</v>
      </c>
      <c r="V10" s="1" t="s">
        <v>24</v>
      </c>
      <c r="X10" s="21" t="s">
        <v>14</v>
      </c>
    </row>
    <row r="11" spans="1:24" ht="12.75">
      <c r="A11" s="7">
        <v>304</v>
      </c>
      <c r="B11" s="8">
        <v>28.655</v>
      </c>
      <c r="C11" s="8">
        <v>-8.6149</v>
      </c>
      <c r="D11" s="8">
        <f t="shared" si="2"/>
        <v>0.7264355167528629</v>
      </c>
      <c r="E11" s="9">
        <v>0.71371</v>
      </c>
      <c r="F11" s="9">
        <v>1.3469</v>
      </c>
      <c r="G11" s="9">
        <f t="shared" si="0"/>
        <v>29.36871</v>
      </c>
      <c r="H11" s="9">
        <f t="shared" si="1"/>
        <v>-7.268000000000001</v>
      </c>
      <c r="I11" s="9">
        <f t="shared" si="3"/>
        <v>0.7340967089559792</v>
      </c>
      <c r="M11" s="24"/>
      <c r="N11" s="29"/>
      <c r="O11" s="30"/>
      <c r="P11" s="30"/>
      <c r="Q11" s="30"/>
      <c r="R11" s="30"/>
      <c r="S11" s="33"/>
      <c r="T11" s="2" t="s">
        <v>26</v>
      </c>
      <c r="V11">
        <f>((O12-O13)^2+(P12-P13)^2)^0.5+((O13-O14)^2+(P13-P14)^2)^0.5+((O13-O14)^2+(P13-P14)^2)^0.5+((O14-O15)^2+(P14-P15)^2)^0.5</f>
        <v>6.502262440186373</v>
      </c>
      <c r="X11" s="21" t="s">
        <v>15</v>
      </c>
    </row>
    <row r="12" spans="1:19" ht="12.75">
      <c r="A12" s="7">
        <v>305</v>
      </c>
      <c r="B12" s="8">
        <v>27.985</v>
      </c>
      <c r="C12" s="8">
        <v>-8.3329</v>
      </c>
      <c r="D12" s="8">
        <f t="shared" si="2"/>
        <v>0.7269277818325575</v>
      </c>
      <c r="E12" s="9">
        <v>0.67514</v>
      </c>
      <c r="F12" s="9">
        <v>1.2584</v>
      </c>
      <c r="G12" s="9">
        <f t="shared" si="0"/>
        <v>28.66014</v>
      </c>
      <c r="H12" s="9">
        <f t="shared" si="1"/>
        <v>-7.0745000000000005</v>
      </c>
      <c r="I12" s="9">
        <f t="shared" si="3"/>
        <v>0.7345159595951626</v>
      </c>
      <c r="M12" s="24"/>
      <c r="N12" s="29">
        <v>11337</v>
      </c>
      <c r="O12" s="30">
        <v>143.54</v>
      </c>
      <c r="P12" s="30">
        <v>-4.2525</v>
      </c>
      <c r="Q12" s="30">
        <v>0.081903</v>
      </c>
      <c r="R12" s="30">
        <v>0.2766</v>
      </c>
      <c r="S12" s="33"/>
    </row>
    <row r="13" spans="1:22" ht="12.75">
      <c r="A13" s="7">
        <v>306</v>
      </c>
      <c r="B13" s="8">
        <v>27.323</v>
      </c>
      <c r="C13" s="8">
        <v>-8.035</v>
      </c>
      <c r="D13" s="8">
        <f t="shared" si="2"/>
        <v>0.7259396738021685</v>
      </c>
      <c r="E13" s="9">
        <v>0.63506</v>
      </c>
      <c r="F13" s="9">
        <v>1.1724</v>
      </c>
      <c r="G13" s="9">
        <f t="shared" si="0"/>
        <v>27.95806</v>
      </c>
      <c r="H13" s="9">
        <f t="shared" si="1"/>
        <v>-6.8626000000000005</v>
      </c>
      <c r="I13" s="9">
        <f t="shared" si="3"/>
        <v>0.7333607137009714</v>
      </c>
      <c r="M13" s="24"/>
      <c r="N13" s="29"/>
      <c r="O13" s="30">
        <v>142.08</v>
      </c>
      <c r="P13" s="30">
        <v>-3.52</v>
      </c>
      <c r="Q13" s="30">
        <v>0.068514</v>
      </c>
      <c r="R13" s="30">
        <v>0.25142</v>
      </c>
      <c r="S13" s="33"/>
      <c r="T13" s="1" t="s">
        <v>11</v>
      </c>
      <c r="V13" s="1" t="s">
        <v>25</v>
      </c>
    </row>
    <row r="14" spans="1:22" ht="12.75">
      <c r="A14" s="7">
        <v>307</v>
      </c>
      <c r="B14" s="8">
        <v>26.666</v>
      </c>
      <c r="C14" s="8">
        <v>-7.7233</v>
      </c>
      <c r="D14" s="8">
        <f t="shared" si="2"/>
        <v>0.7271904083525855</v>
      </c>
      <c r="E14" s="9">
        <v>0.59395</v>
      </c>
      <c r="F14" s="9">
        <v>1.0891</v>
      </c>
      <c r="G14" s="9">
        <f t="shared" si="0"/>
        <v>27.25995</v>
      </c>
      <c r="H14" s="9">
        <f t="shared" si="1"/>
        <v>-6.6342</v>
      </c>
      <c r="I14" s="9">
        <f t="shared" si="3"/>
        <v>0.7345230643757893</v>
      </c>
      <c r="M14" s="24"/>
      <c r="N14" s="29"/>
      <c r="O14" s="30">
        <v>140.61</v>
      </c>
      <c r="P14" s="30">
        <v>-2.8175</v>
      </c>
      <c r="Q14" s="30">
        <v>0.056148</v>
      </c>
      <c r="R14" s="30">
        <v>0.2273</v>
      </c>
      <c r="S14" s="33"/>
      <c r="T14" s="2" t="s">
        <v>18</v>
      </c>
      <c r="V14">
        <f>((O12+Q12-O13-Q13)^2+(P12+R12-P13-R13)^2)^0.5+((O13+Q13-O14-Q14)^2+(P13+R13-P14-R14)^2)^0.5+((O14+Q14-O15-Q15)^2+(P14+R14-P15-R15)^2)^0.5+((O15+Q15-O16-Q16)^2+(P15+R15-P16-R16)^2)^0.5</f>
        <v>6.4822581690158945</v>
      </c>
    </row>
    <row r="15" spans="1:20" ht="12.75">
      <c r="A15" s="7">
        <v>308</v>
      </c>
      <c r="B15" s="8">
        <v>26.016</v>
      </c>
      <c r="C15" s="8">
        <v>-7.4</v>
      </c>
      <c r="D15" s="8">
        <f t="shared" si="2"/>
        <v>0.7259634219435595</v>
      </c>
      <c r="E15" s="9">
        <v>0.55222</v>
      </c>
      <c r="F15" s="9">
        <v>1.0085</v>
      </c>
      <c r="G15" s="9">
        <f t="shared" si="0"/>
        <v>26.568219999999997</v>
      </c>
      <c r="H15" s="9">
        <f t="shared" si="1"/>
        <v>-6.391500000000001</v>
      </c>
      <c r="I15" s="9">
        <f t="shared" si="3"/>
        <v>0.7330714036845281</v>
      </c>
      <c r="M15" s="24"/>
      <c r="N15" s="29"/>
      <c r="O15" s="30">
        <v>139.14</v>
      </c>
      <c r="P15" s="30">
        <v>-2.16</v>
      </c>
      <c r="Q15" s="30">
        <v>0.045027</v>
      </c>
      <c r="R15" s="30">
        <v>0.20429</v>
      </c>
      <c r="S15" s="33"/>
      <c r="T15" s="3" t="s">
        <v>16</v>
      </c>
    </row>
    <row r="16" spans="1:20" ht="12.75">
      <c r="A16" s="7">
        <v>309</v>
      </c>
      <c r="B16" s="8">
        <v>25.37</v>
      </c>
      <c r="C16" s="8">
        <v>-7.0672</v>
      </c>
      <c r="D16" s="8">
        <f t="shared" si="2"/>
        <v>0.7266855165750841</v>
      </c>
      <c r="E16" s="9">
        <v>0.51029</v>
      </c>
      <c r="F16" s="9">
        <v>0.9306</v>
      </c>
      <c r="G16" s="9">
        <f t="shared" si="0"/>
        <v>25.880290000000002</v>
      </c>
      <c r="H16" s="9">
        <f t="shared" si="1"/>
        <v>-6.1366</v>
      </c>
      <c r="I16" s="9">
        <f t="shared" si="3"/>
        <v>0.7336359416631608</v>
      </c>
      <c r="M16" s="24"/>
      <c r="N16" s="31"/>
      <c r="O16" s="32">
        <v>137.65</v>
      </c>
      <c r="P16" s="32">
        <v>-1.5625</v>
      </c>
      <c r="Q16" s="32">
        <v>0.035326</v>
      </c>
      <c r="R16" s="32">
        <v>0.18238</v>
      </c>
      <c r="S16" s="33"/>
      <c r="T16" s="3">
        <f>(V14-V11)*100/V11</f>
        <v>-0.3076509346476767</v>
      </c>
    </row>
    <row r="17" spans="1:18" ht="12.75">
      <c r="A17" s="7">
        <v>310</v>
      </c>
      <c r="B17" s="8">
        <v>24.728</v>
      </c>
      <c r="C17" s="8">
        <v>-6.7266</v>
      </c>
      <c r="D17" s="8">
        <f t="shared" si="2"/>
        <v>0.7267546766275391</v>
      </c>
      <c r="E17" s="9">
        <v>0.46854</v>
      </c>
      <c r="F17" s="9">
        <v>0.85552</v>
      </c>
      <c r="G17" s="9">
        <f t="shared" si="0"/>
        <v>25.196540000000002</v>
      </c>
      <c r="H17" s="9">
        <f t="shared" si="1"/>
        <v>-5.87108</v>
      </c>
      <c r="I17" s="9">
        <f t="shared" si="3"/>
        <v>0.7334950121848134</v>
      </c>
      <c r="M17" s="24"/>
      <c r="N17" s="26"/>
      <c r="O17" s="26"/>
      <c r="P17" s="26"/>
      <c r="Q17" s="26"/>
      <c r="R17" s="26"/>
    </row>
    <row r="18" spans="1:18" ht="12.75">
      <c r="A18" s="7">
        <v>311</v>
      </c>
      <c r="B18" s="8">
        <v>24.089</v>
      </c>
      <c r="C18" s="8">
        <v>-6.3802</v>
      </c>
      <c r="D18" s="8">
        <f t="shared" si="2"/>
        <v>0.7268520894927686</v>
      </c>
      <c r="E18" s="9">
        <v>0.42735</v>
      </c>
      <c r="F18" s="9">
        <v>0.7833</v>
      </c>
      <c r="G18" s="9">
        <f t="shared" si="0"/>
        <v>24.51635</v>
      </c>
      <c r="H18" s="9">
        <f t="shared" si="1"/>
        <v>-5.596900000000001</v>
      </c>
      <c r="I18" s="9">
        <f t="shared" si="3"/>
        <v>0.7333710578554379</v>
      </c>
      <c r="M18" s="24"/>
      <c r="N18" s="26"/>
      <c r="O18" s="26"/>
      <c r="P18" s="26"/>
      <c r="Q18" s="26"/>
      <c r="R18" s="26"/>
    </row>
    <row r="19" spans="1:24" ht="12.75">
      <c r="A19" s="7">
        <v>312</v>
      </c>
      <c r="B19" s="8">
        <v>23.452</v>
      </c>
      <c r="C19" s="8">
        <v>-6.0297</v>
      </c>
      <c r="D19" s="8">
        <f t="shared" si="2"/>
        <v>0.7270620675018029</v>
      </c>
      <c r="E19" s="9">
        <v>0.38703</v>
      </c>
      <c r="F19" s="9">
        <v>0.71396</v>
      </c>
      <c r="G19" s="9">
        <f t="shared" si="0"/>
        <v>23.83903</v>
      </c>
      <c r="H19" s="9">
        <f t="shared" si="1"/>
        <v>-5.31574</v>
      </c>
      <c r="I19" s="9">
        <f t="shared" si="3"/>
        <v>0.733357571720643</v>
      </c>
      <c r="M19" s="24"/>
      <c r="N19" s="27" t="s">
        <v>19</v>
      </c>
      <c r="O19" s="28" t="s">
        <v>20</v>
      </c>
      <c r="P19" s="28" t="s">
        <v>22</v>
      </c>
      <c r="Q19" s="28" t="s">
        <v>21</v>
      </c>
      <c r="R19" s="28" t="s">
        <v>23</v>
      </c>
      <c r="S19" s="33"/>
      <c r="T19" s="1" t="s">
        <v>9</v>
      </c>
      <c r="V19" s="1" t="s">
        <v>24</v>
      </c>
      <c r="X19" s="21" t="s">
        <v>14</v>
      </c>
    </row>
    <row r="20" spans="1:24" ht="12.75">
      <c r="A20" s="7"/>
      <c r="B20" s="8"/>
      <c r="C20" s="8"/>
      <c r="D20" s="8"/>
      <c r="E20" s="9"/>
      <c r="F20" s="9"/>
      <c r="G20" s="9"/>
      <c r="H20" s="9"/>
      <c r="I20" s="9"/>
      <c r="M20" s="24"/>
      <c r="N20" s="29"/>
      <c r="O20" s="30"/>
      <c r="P20" s="30"/>
      <c r="Q20" s="30"/>
      <c r="R20" s="30"/>
      <c r="S20" s="33"/>
      <c r="T20" s="2" t="s">
        <v>26</v>
      </c>
      <c r="V20">
        <f>((O21-O22)^2+(P21-P22)^2)^0.5+((O22-O23)^2+(P22-P23)^2)^0.5+((O22-O23)^2+(P22-P23)^2)^0.5+((O23-O24)^2+(P23-P24)^2)^0.5</f>
        <v>7.5963263500450395</v>
      </c>
      <c r="X20" s="21" t="s">
        <v>15</v>
      </c>
    </row>
    <row r="21" spans="1:19" ht="12.75">
      <c r="A21" s="7"/>
      <c r="B21" s="8"/>
      <c r="C21" s="8"/>
      <c r="D21" s="8"/>
      <c r="E21" s="9"/>
      <c r="F21" s="9"/>
      <c r="G21" s="9"/>
      <c r="H21" s="9"/>
      <c r="I21" s="9"/>
      <c r="K21" s="3" t="s">
        <v>16</v>
      </c>
      <c r="L21" s="21" t="s">
        <v>14</v>
      </c>
      <c r="M21" s="25"/>
      <c r="N21" s="29">
        <v>7535</v>
      </c>
      <c r="O21" s="30">
        <v>-12.438</v>
      </c>
      <c r="P21" s="30">
        <v>-3.6979</v>
      </c>
      <c r="Q21" s="30">
        <v>-0.024879</v>
      </c>
      <c r="R21" s="30">
        <v>0.080667</v>
      </c>
      <c r="S21" s="33"/>
    </row>
    <row r="22" spans="1:22" ht="12.75">
      <c r="A22" s="10"/>
      <c r="B22" s="11"/>
      <c r="C22" s="12" t="s">
        <v>0</v>
      </c>
      <c r="D22" s="11">
        <f>SUM(D3:D14)</f>
        <v>8.715176396045207</v>
      </c>
      <c r="E22" s="13"/>
      <c r="F22" s="13"/>
      <c r="G22" s="13"/>
      <c r="H22" s="14" t="s">
        <v>0</v>
      </c>
      <c r="I22" s="13">
        <f>SUM(I3:I14)</f>
        <v>8.807979969170315</v>
      </c>
      <c r="K22" s="3">
        <f>(I22-D22)*100/D22</f>
        <v>1.0648501981809668</v>
      </c>
      <c r="L22" s="21" t="s">
        <v>15</v>
      </c>
      <c r="M22" s="25"/>
      <c r="N22" s="29"/>
      <c r="O22" s="30">
        <v>-10.712</v>
      </c>
      <c r="P22" s="30">
        <v>-2.8647</v>
      </c>
      <c r="Q22" s="30">
        <v>-0.020235</v>
      </c>
      <c r="R22" s="30">
        <v>0.071931</v>
      </c>
      <c r="S22" s="33"/>
      <c r="T22" s="1" t="s">
        <v>11</v>
      </c>
      <c r="V22" s="1" t="s">
        <v>25</v>
      </c>
    </row>
    <row r="23" spans="13:22" ht="12.75">
      <c r="M23" s="24"/>
      <c r="N23" s="29"/>
      <c r="O23" s="30">
        <v>-8.9762</v>
      </c>
      <c r="P23" s="30">
        <v>-2.0922</v>
      </c>
      <c r="Q23" s="30">
        <v>-0.016098</v>
      </c>
      <c r="R23" s="30">
        <v>0.063639</v>
      </c>
      <c r="S23" s="33"/>
      <c r="T23" s="2" t="s">
        <v>13</v>
      </c>
      <c r="V23">
        <f>((O21+Q21-O22-Q22)^2+(P21+R21-P22-R22)^2)^0.5+((O22+Q22-O23-Q23)^2+(P22+R22-P23-R23)^2)^0.5+((O23+Q23-O24-Q24)^2+(P23+R23-P24-R24)^2)^0.5+((O24+Q24-O25-Q25)^2+(P24+R24-P25-R25)^2)^0.5</f>
        <v>7.900822174852303</v>
      </c>
    </row>
    <row r="24" spans="13:20" ht="12.75">
      <c r="M24" s="24"/>
      <c r="N24" s="29"/>
      <c r="O24" s="30">
        <v>-7.2264</v>
      </c>
      <c r="P24" s="30">
        <v>-1.4051</v>
      </c>
      <c r="Q24" s="30">
        <v>-0.012559</v>
      </c>
      <c r="R24" s="30">
        <v>0.055795</v>
      </c>
      <c r="S24" s="33"/>
      <c r="T24" s="3" t="s">
        <v>16</v>
      </c>
    </row>
    <row r="25" spans="1:20" ht="12.75">
      <c r="A25" s="4" t="s">
        <v>3</v>
      </c>
      <c r="B25" s="5" t="s">
        <v>7</v>
      </c>
      <c r="C25" s="5" t="s">
        <v>8</v>
      </c>
      <c r="D25" s="5" t="s">
        <v>2</v>
      </c>
      <c r="E25" s="6" t="s">
        <v>1</v>
      </c>
      <c r="F25" s="6" t="s">
        <v>4</v>
      </c>
      <c r="G25" s="6" t="s">
        <v>5</v>
      </c>
      <c r="H25" s="6" t="s">
        <v>6</v>
      </c>
      <c r="I25" s="6" t="s">
        <v>2</v>
      </c>
      <c r="K25" s="1" t="s">
        <v>9</v>
      </c>
      <c r="M25" s="24"/>
      <c r="N25" s="31"/>
      <c r="O25" s="32">
        <v>-5.4615</v>
      </c>
      <c r="P25" s="32">
        <v>-0.082862</v>
      </c>
      <c r="Q25" s="32">
        <v>-0.0096822</v>
      </c>
      <c r="R25" s="32">
        <v>0.0484</v>
      </c>
      <c r="S25" s="33"/>
      <c r="T25" s="3">
        <f>(V23-V20)*100/V20</f>
        <v>4.008461600724384</v>
      </c>
    </row>
    <row r="26" spans="1:18" ht="12.75">
      <c r="A26" s="15">
        <v>210</v>
      </c>
      <c r="B26" s="16">
        <v>35</v>
      </c>
      <c r="C26" s="16">
        <v>-10</v>
      </c>
      <c r="D26" s="16"/>
      <c r="E26" s="17">
        <v>0.011002</v>
      </c>
      <c r="F26" s="17">
        <v>0.27714</v>
      </c>
      <c r="G26" s="17">
        <f>B26+E26</f>
        <v>35.011002</v>
      </c>
      <c r="H26" s="17">
        <f>C26+F26</f>
        <v>-9.72286</v>
      </c>
      <c r="I26" s="17"/>
      <c r="K26" s="2" t="s">
        <v>10</v>
      </c>
      <c r="M26" s="24"/>
      <c r="N26" s="24"/>
      <c r="O26" s="24"/>
      <c r="P26" s="24"/>
      <c r="Q26" s="24"/>
      <c r="R26" s="24"/>
    </row>
    <row r="27" spans="1:18" ht="12.75">
      <c r="A27" s="15">
        <v>211</v>
      </c>
      <c r="B27" s="16">
        <v>34.087</v>
      </c>
      <c r="C27" s="16">
        <v>-9.9714</v>
      </c>
      <c r="D27" s="16">
        <f>((B26-B27)^2+(C26-C27)^2)^0.5</f>
        <v>0.9134478419701882</v>
      </c>
      <c r="E27" s="17">
        <v>0.10942</v>
      </c>
      <c r="F27" s="17">
        <v>0.26116</v>
      </c>
      <c r="G27" s="17">
        <f aca="true" t="shared" si="4" ref="G27:G39">B27+E27</f>
        <v>34.19642</v>
      </c>
      <c r="H27" s="17">
        <f aca="true" t="shared" si="5" ref="H27:H39">C27+F27</f>
        <v>-9.710239999999999</v>
      </c>
      <c r="I27" s="17">
        <f>((G26-G27)^2+(H26-H27)^2)^0.5</f>
        <v>0.8146797524941877</v>
      </c>
      <c r="M27" s="24"/>
      <c r="N27" s="24"/>
      <c r="O27" s="24"/>
      <c r="P27" s="24"/>
      <c r="Q27" s="24"/>
      <c r="R27" s="24"/>
    </row>
    <row r="28" spans="1:18" ht="12.75">
      <c r="A28" s="15">
        <v>212</v>
      </c>
      <c r="B28" s="16">
        <v>33.178</v>
      </c>
      <c r="C28" s="16">
        <v>-9.8876</v>
      </c>
      <c r="D28" s="16">
        <f aca="true" t="shared" si="6" ref="D28:D39">((B27-B28)^2+(C27-C28)^2)^0.5</f>
        <v>0.912854555775459</v>
      </c>
      <c r="E28" s="17">
        <v>0.10783</v>
      </c>
      <c r="F28" s="17">
        <v>0.24533</v>
      </c>
      <c r="G28" s="17">
        <f t="shared" si="4"/>
        <v>33.28583</v>
      </c>
      <c r="H28" s="17">
        <f t="shared" si="5"/>
        <v>-9.642270000000002</v>
      </c>
      <c r="I28" s="17">
        <f aca="true" t="shared" si="7" ref="I28:I39">((G27-G28)^2+(H27-H28)^2)^0.5</f>
        <v>0.9131232496218739</v>
      </c>
      <c r="K28" s="1" t="s">
        <v>11</v>
      </c>
      <c r="M28" s="24"/>
      <c r="N28" s="24"/>
      <c r="O28" s="24"/>
      <c r="P28" s="24"/>
      <c r="Q28" s="24"/>
      <c r="R28" s="24"/>
    </row>
    <row r="29" spans="1:18" ht="12.75">
      <c r="A29" s="15">
        <v>213</v>
      </c>
      <c r="B29" s="16">
        <v>32.275</v>
      </c>
      <c r="C29" s="16">
        <v>-9.7526</v>
      </c>
      <c r="D29" s="16">
        <f t="shared" si="6"/>
        <v>0.9130355962392693</v>
      </c>
      <c r="E29" s="17">
        <v>0.10534</v>
      </c>
      <c r="F29" s="17">
        <v>0.22974</v>
      </c>
      <c r="G29" s="17">
        <f t="shared" si="4"/>
        <v>32.38034</v>
      </c>
      <c r="H29" s="17">
        <f t="shared" si="5"/>
        <v>-9.52286</v>
      </c>
      <c r="I29" s="17">
        <f t="shared" si="7"/>
        <v>0.9133295616588796</v>
      </c>
      <c r="K29" s="2" t="s">
        <v>18</v>
      </c>
      <c r="M29" s="24"/>
      <c r="N29" s="24"/>
      <c r="O29" s="24"/>
      <c r="P29" s="24"/>
      <c r="Q29" s="24"/>
      <c r="R29" s="24"/>
    </row>
    <row r="30" spans="1:18" ht="12.75">
      <c r="A30" s="15">
        <v>214</v>
      </c>
      <c r="B30" s="16">
        <v>31.38</v>
      </c>
      <c r="C30" s="16">
        <v>-9.5708</v>
      </c>
      <c r="D30" s="16">
        <f t="shared" si="6"/>
        <v>0.9132777452670129</v>
      </c>
      <c r="E30" s="17">
        <v>0.10204</v>
      </c>
      <c r="F30" s="17">
        <v>0.21444</v>
      </c>
      <c r="G30" s="17">
        <f t="shared" si="4"/>
        <v>31.482039999999998</v>
      </c>
      <c r="H30" s="17">
        <f t="shared" si="5"/>
        <v>-9.35636</v>
      </c>
      <c r="I30" s="17">
        <f t="shared" si="7"/>
        <v>0.9136000985113771</v>
      </c>
      <c r="M30" s="24"/>
      <c r="N30" s="24"/>
      <c r="O30" s="24"/>
      <c r="P30" s="24"/>
      <c r="Q30" s="24"/>
      <c r="R30" s="24"/>
    </row>
    <row r="31" spans="1:18" ht="12.75">
      <c r="A31" s="15">
        <v>215</v>
      </c>
      <c r="B31" s="16">
        <v>30.494</v>
      </c>
      <c r="C31" s="16">
        <v>-9.347</v>
      </c>
      <c r="D31" s="16">
        <f t="shared" si="6"/>
        <v>0.9138284521725065</v>
      </c>
      <c r="E31" s="17">
        <v>0.098023</v>
      </c>
      <c r="F31" s="17">
        <v>0.19948</v>
      </c>
      <c r="G31" s="17">
        <f t="shared" si="4"/>
        <v>30.592023</v>
      </c>
      <c r="H31" s="17">
        <f t="shared" si="5"/>
        <v>-9.14752</v>
      </c>
      <c r="I31" s="17">
        <f t="shared" si="7"/>
        <v>0.9141905741632836</v>
      </c>
      <c r="M31" s="24"/>
      <c r="N31" s="24"/>
      <c r="O31" s="24"/>
      <c r="P31" s="24"/>
      <c r="Q31" s="24"/>
      <c r="R31" s="24"/>
    </row>
    <row r="32" spans="1:18" ht="12.75">
      <c r="A32" s="15">
        <v>216</v>
      </c>
      <c r="B32" s="16">
        <v>29.619</v>
      </c>
      <c r="C32" s="16">
        <v>-9.0863</v>
      </c>
      <c r="D32" s="16">
        <f t="shared" si="6"/>
        <v>0.9130112211796741</v>
      </c>
      <c r="E32" s="17">
        <v>0.093414</v>
      </c>
      <c r="F32" s="17">
        <v>0.18492</v>
      </c>
      <c r="G32" s="17">
        <f t="shared" si="4"/>
        <v>29.712414</v>
      </c>
      <c r="H32" s="17">
        <f t="shared" si="5"/>
        <v>-8.90138</v>
      </c>
      <c r="I32" s="17">
        <f t="shared" si="7"/>
        <v>0.9133985397847995</v>
      </c>
      <c r="M32" s="24"/>
      <c r="N32" s="24"/>
      <c r="O32" s="24"/>
      <c r="P32" s="24"/>
      <c r="Q32" s="24"/>
      <c r="R32" s="24"/>
    </row>
    <row r="33" spans="1:18" ht="12.75">
      <c r="A33" s="15">
        <v>217</v>
      </c>
      <c r="B33" s="16">
        <v>28.754</v>
      </c>
      <c r="C33" s="16">
        <v>-8.7935</v>
      </c>
      <c r="D33" s="16">
        <f t="shared" si="6"/>
        <v>0.9132123739853709</v>
      </c>
      <c r="E33" s="17">
        <v>0.088312</v>
      </c>
      <c r="F33" s="17">
        <v>0.17077</v>
      </c>
      <c r="G33" s="17">
        <f t="shared" si="4"/>
        <v>28.842312</v>
      </c>
      <c r="H33" s="17">
        <f t="shared" si="5"/>
        <v>-8.62273</v>
      </c>
      <c r="I33" s="17">
        <f t="shared" si="7"/>
        <v>0.9136319351379953</v>
      </c>
      <c r="M33" s="24"/>
      <c r="N33" s="24"/>
      <c r="O33" s="24"/>
      <c r="P33" s="24"/>
      <c r="Q33" s="24"/>
      <c r="R33" s="24"/>
    </row>
    <row r="34" spans="1:19" ht="12.75">
      <c r="A34" s="15">
        <v>218</v>
      </c>
      <c r="B34" s="16">
        <v>27.898</v>
      </c>
      <c r="C34" s="16">
        <v>-8.4731</v>
      </c>
      <c r="D34" s="16">
        <f t="shared" si="6"/>
        <v>0.9139978993411322</v>
      </c>
      <c r="E34" s="17">
        <v>0.082825</v>
      </c>
      <c r="F34" s="17">
        <v>0.15707</v>
      </c>
      <c r="G34" s="17">
        <f t="shared" si="4"/>
        <v>27.980825</v>
      </c>
      <c r="H34" s="17">
        <f t="shared" si="5"/>
        <v>-8.316030000000001</v>
      </c>
      <c r="I34" s="17">
        <f t="shared" si="7"/>
        <v>0.9144532471203765</v>
      </c>
      <c r="M34" s="24"/>
      <c r="N34" s="24"/>
      <c r="O34" s="24"/>
      <c r="P34" s="24"/>
      <c r="Q34" s="24"/>
      <c r="R34" s="24"/>
      <c r="S34">
        <f>50000/1000000</f>
        <v>0.05</v>
      </c>
    </row>
    <row r="35" spans="1:18" ht="12.75">
      <c r="A35" s="15">
        <v>219</v>
      </c>
      <c r="B35" s="16">
        <v>27.052</v>
      </c>
      <c r="C35" s="16">
        <v>-8.1297</v>
      </c>
      <c r="D35" s="16">
        <f t="shared" si="6"/>
        <v>0.9130386410223834</v>
      </c>
      <c r="E35" s="17">
        <v>0.077054</v>
      </c>
      <c r="F35" s="17">
        <v>0.14383</v>
      </c>
      <c r="G35" s="17">
        <f t="shared" si="4"/>
        <v>27.129054</v>
      </c>
      <c r="H35" s="17">
        <f t="shared" si="5"/>
        <v>-7.985869999999999</v>
      </c>
      <c r="I35" s="17">
        <f t="shared" si="7"/>
        <v>0.9135203676114728</v>
      </c>
      <c r="M35" s="24"/>
      <c r="N35" s="24"/>
      <c r="O35" s="24"/>
      <c r="P35" s="24"/>
      <c r="Q35" s="24"/>
      <c r="R35" s="24"/>
    </row>
    <row r="36" spans="1:18" ht="12.75">
      <c r="A36" s="15">
        <v>220</v>
      </c>
      <c r="B36" s="16">
        <v>26.213</v>
      </c>
      <c r="C36" s="16">
        <v>-7.7673</v>
      </c>
      <c r="D36" s="16">
        <f t="shared" si="6"/>
        <v>0.9139227319637026</v>
      </c>
      <c r="E36" s="17">
        <v>0.071099</v>
      </c>
      <c r="F36" s="17">
        <v>0.13108</v>
      </c>
      <c r="G36" s="17">
        <f t="shared" si="4"/>
        <v>26.284099</v>
      </c>
      <c r="H36" s="17">
        <f t="shared" si="5"/>
        <v>-7.63622</v>
      </c>
      <c r="I36" s="17">
        <f t="shared" si="7"/>
        <v>0.9144419470502202</v>
      </c>
      <c r="M36" s="24"/>
      <c r="N36" s="24"/>
      <c r="O36" s="24"/>
      <c r="P36" s="24"/>
      <c r="Q36" s="24"/>
      <c r="R36" s="24"/>
    </row>
    <row r="37" spans="1:18" ht="12.75">
      <c r="A37" s="15">
        <v>221</v>
      </c>
      <c r="B37" s="16">
        <v>25.381</v>
      </c>
      <c r="C37" s="16">
        <v>-7.3898</v>
      </c>
      <c r="D37" s="16">
        <f t="shared" si="6"/>
        <v>0.9136357315692074</v>
      </c>
      <c r="E37" s="17">
        <v>0.065049</v>
      </c>
      <c r="F37" s="17">
        <v>0.11883</v>
      </c>
      <c r="G37" s="17">
        <f t="shared" si="4"/>
        <v>25.446049</v>
      </c>
      <c r="H37" s="17">
        <f t="shared" si="5"/>
        <v>-7.27097</v>
      </c>
      <c r="I37" s="17">
        <f t="shared" si="7"/>
        <v>0.914185629399196</v>
      </c>
      <c r="M37" s="24"/>
      <c r="N37" s="24"/>
      <c r="O37" s="24"/>
      <c r="P37" s="24"/>
      <c r="Q37" s="24"/>
      <c r="R37" s="24"/>
    </row>
    <row r="38" spans="1:18" ht="12.75">
      <c r="A38" s="15">
        <v>222</v>
      </c>
      <c r="B38" s="16">
        <v>24.554</v>
      </c>
      <c r="C38" s="16">
        <v>-7.0007</v>
      </c>
      <c r="D38" s="16">
        <f t="shared" si="6"/>
        <v>0.9139626961752886</v>
      </c>
      <c r="E38" s="17">
        <v>0.058991</v>
      </c>
      <c r="F38" s="17">
        <v>0.1071</v>
      </c>
      <c r="G38" s="17">
        <f t="shared" si="4"/>
        <v>24.612990999999997</v>
      </c>
      <c r="H38" s="17">
        <f t="shared" si="5"/>
        <v>-6.8936</v>
      </c>
      <c r="I38" s="17">
        <f t="shared" si="7"/>
        <v>0.9145456512739</v>
      </c>
      <c r="M38" s="24"/>
      <c r="N38" s="24"/>
      <c r="O38" s="24"/>
      <c r="P38" s="24"/>
      <c r="Q38" s="24"/>
      <c r="R38" s="24"/>
    </row>
    <row r="39" spans="1:18" ht="12.75">
      <c r="A39" s="15">
        <v>223</v>
      </c>
      <c r="B39" s="16">
        <v>23.73</v>
      </c>
      <c r="C39" s="16">
        <v>-6.6035</v>
      </c>
      <c r="D39" s="16">
        <f t="shared" si="6"/>
        <v>0.9147370332505385</v>
      </c>
      <c r="E39" s="17">
        <v>0.053004</v>
      </c>
      <c r="F39" s="17">
        <v>0.09589</v>
      </c>
      <c r="G39" s="17">
        <f t="shared" si="4"/>
        <v>23.783004000000002</v>
      </c>
      <c r="H39" s="17">
        <f t="shared" si="5"/>
        <v>-6.507610000000001</v>
      </c>
      <c r="I39" s="17">
        <f t="shared" si="7"/>
        <v>0.915350588719422</v>
      </c>
      <c r="M39" s="24"/>
      <c r="N39" s="24"/>
      <c r="O39" s="24"/>
      <c r="P39" s="24"/>
      <c r="Q39" s="24"/>
      <c r="R39" s="24"/>
    </row>
    <row r="40" spans="1:18" ht="12.75">
      <c r="A40" s="15"/>
      <c r="B40" s="16"/>
      <c r="C40" s="16"/>
      <c r="D40" s="16"/>
      <c r="E40" s="17"/>
      <c r="F40" s="17"/>
      <c r="G40" s="17"/>
      <c r="H40" s="17"/>
      <c r="I40" s="17"/>
      <c r="M40" s="24"/>
      <c r="N40" s="24"/>
      <c r="O40" s="24"/>
      <c r="P40" s="24"/>
      <c r="Q40" s="24"/>
      <c r="R40" s="24"/>
    </row>
    <row r="41" spans="1:18" ht="12.75">
      <c r="A41" s="15"/>
      <c r="B41" s="16"/>
      <c r="C41" s="16"/>
      <c r="D41" s="16"/>
      <c r="E41" s="17"/>
      <c r="F41" s="17"/>
      <c r="G41" s="17"/>
      <c r="H41" s="17"/>
      <c r="I41" s="17"/>
      <c r="K41" s="3" t="s">
        <v>16</v>
      </c>
      <c r="L41" s="21" t="s">
        <v>14</v>
      </c>
      <c r="M41" s="25"/>
      <c r="N41" s="25"/>
      <c r="O41" s="25"/>
      <c r="P41" s="25"/>
      <c r="Q41" s="25"/>
      <c r="R41" s="25"/>
    </row>
    <row r="42" spans="1:18" ht="12.75">
      <c r="A42" s="18"/>
      <c r="B42" s="19"/>
      <c r="C42" s="22" t="s">
        <v>0</v>
      </c>
      <c r="D42" s="19">
        <f>SUM(D28:D39)</f>
        <v>10.962514677941547</v>
      </c>
      <c r="E42" s="20"/>
      <c r="F42" s="20"/>
      <c r="G42" s="20"/>
      <c r="H42" s="23" t="s">
        <v>0</v>
      </c>
      <c r="I42" s="20">
        <f>SUM(I28:I39)</f>
        <v>10.967771390052794</v>
      </c>
      <c r="K42" s="3">
        <f>(I42-D42)*100/D42</f>
        <v>0.047951699638996655</v>
      </c>
      <c r="L42" s="21" t="s">
        <v>15</v>
      </c>
      <c r="M42" s="25"/>
      <c r="N42" s="25"/>
      <c r="O42" s="25"/>
      <c r="P42" s="25"/>
      <c r="Q42" s="25"/>
      <c r="R42" s="25"/>
    </row>
    <row r="43" spans="13:18" ht="12.75">
      <c r="M43" s="24"/>
      <c r="N43" s="24"/>
      <c r="O43" s="24"/>
      <c r="P43" s="24"/>
      <c r="Q43" s="24"/>
      <c r="R43" s="24"/>
    </row>
    <row r="44" spans="13:18" ht="12.75">
      <c r="M44" s="24"/>
      <c r="N44" s="24"/>
      <c r="O44" s="24"/>
      <c r="P44" s="24"/>
      <c r="Q44" s="24"/>
      <c r="R44" s="24"/>
    </row>
    <row r="45" spans="1:18" ht="12.75">
      <c r="A45" s="4" t="s">
        <v>3</v>
      </c>
      <c r="B45" s="5" t="s">
        <v>7</v>
      </c>
      <c r="C45" s="5" t="s">
        <v>8</v>
      </c>
      <c r="D45" s="5" t="s">
        <v>2</v>
      </c>
      <c r="E45" s="6" t="s">
        <v>1</v>
      </c>
      <c r="F45" s="6" t="s">
        <v>4</v>
      </c>
      <c r="G45" s="6" t="s">
        <v>5</v>
      </c>
      <c r="H45" s="6" t="s">
        <v>6</v>
      </c>
      <c r="I45" s="6" t="s">
        <v>2</v>
      </c>
      <c r="K45" s="1" t="s">
        <v>9</v>
      </c>
      <c r="M45" s="24"/>
      <c r="N45" s="24"/>
      <c r="O45" s="24"/>
      <c r="P45" s="24"/>
      <c r="Q45" s="24"/>
      <c r="R45" s="24"/>
    </row>
    <row r="46" spans="1:18" ht="12.75">
      <c r="A46" s="15">
        <v>180</v>
      </c>
      <c r="B46" s="16">
        <v>35</v>
      </c>
      <c r="C46" s="16">
        <v>-10</v>
      </c>
      <c r="D46" s="16"/>
      <c r="E46" s="17">
        <v>0.031665</v>
      </c>
      <c r="F46" s="17">
        <v>0.082198</v>
      </c>
      <c r="G46" s="17">
        <f>B46+E46</f>
        <v>35.031665</v>
      </c>
      <c r="H46" s="9">
        <f>C46+F46</f>
        <v>-9.917802</v>
      </c>
      <c r="I46" s="17"/>
      <c r="K46" s="2" t="s">
        <v>10</v>
      </c>
      <c r="M46" s="24"/>
      <c r="N46" s="24"/>
      <c r="O46" s="24"/>
      <c r="P46" s="24"/>
      <c r="Q46" s="24"/>
      <c r="R46" s="24"/>
    </row>
    <row r="47" spans="1:18" ht="12.75">
      <c r="A47" s="15">
        <v>181</v>
      </c>
      <c r="B47" s="16">
        <v>33.955</v>
      </c>
      <c r="C47" s="16">
        <v>-9.966</v>
      </c>
      <c r="D47" s="16">
        <f>((B46-B47)^2+(C46-C47)^2)^0.5</f>
        <v>1.045552963746937</v>
      </c>
      <c r="E47" s="17">
        <v>0.031446</v>
      </c>
      <c r="F47" s="17">
        <v>0.076898</v>
      </c>
      <c r="G47" s="17">
        <f aca="true" t="shared" si="8" ref="G47:G59">B47+E47</f>
        <v>33.986446</v>
      </c>
      <c r="H47" s="9">
        <f aca="true" t="shared" si="9" ref="H47:H59">C47+F47</f>
        <v>-9.889102</v>
      </c>
      <c r="I47" s="17">
        <f>((G46-G47)^2+(H46-H47)^2)^0.5</f>
        <v>1.0456129532293446</v>
      </c>
      <c r="M47" s="24"/>
      <c r="N47" s="24"/>
      <c r="O47" s="24"/>
      <c r="P47" s="24"/>
      <c r="Q47" s="24"/>
      <c r="R47" s="24"/>
    </row>
    <row r="48" spans="1:18" ht="12.75">
      <c r="A48" s="15">
        <v>182</v>
      </c>
      <c r="B48" s="16">
        <v>32.914</v>
      </c>
      <c r="C48" s="16">
        <v>-9.8695</v>
      </c>
      <c r="D48" s="16">
        <f aca="true" t="shared" si="10" ref="D48:D59">((B47-B48)^2+(C47-C48)^2)^0.5</f>
        <v>1.045463174865568</v>
      </c>
      <c r="E48" s="17">
        <v>0.030891</v>
      </c>
      <c r="F48" s="17">
        <v>0.071661</v>
      </c>
      <c r="G48" s="17">
        <f t="shared" si="8"/>
        <v>32.944891</v>
      </c>
      <c r="H48" s="9">
        <f t="shared" si="9"/>
        <v>-9.797839</v>
      </c>
      <c r="I48" s="17">
        <f aca="true" t="shared" si="11" ref="I48:I59">((G47-G48)^2+(H47-H48)^2)^0.5</f>
        <v>1.0455456724572127</v>
      </c>
      <c r="K48" s="1" t="s">
        <v>11</v>
      </c>
      <c r="M48" s="24"/>
      <c r="N48" s="24"/>
      <c r="O48" s="24"/>
      <c r="P48" s="24"/>
      <c r="Q48" s="24"/>
      <c r="R48" s="24"/>
    </row>
    <row r="49" spans="1:18" ht="12.75">
      <c r="A49" s="15">
        <v>183</v>
      </c>
      <c r="B49" s="16">
        <v>31.88</v>
      </c>
      <c r="C49" s="16">
        <v>-9.7142</v>
      </c>
      <c r="D49" s="16">
        <f t="shared" si="10"/>
        <v>1.0455974799128034</v>
      </c>
      <c r="E49" s="17">
        <v>0.030035</v>
      </c>
      <c r="F49" s="17">
        <v>0.06651</v>
      </c>
      <c r="G49" s="17">
        <f t="shared" si="8"/>
        <v>31.910035</v>
      </c>
      <c r="H49" s="9">
        <f t="shared" si="9"/>
        <v>-9.64769</v>
      </c>
      <c r="I49" s="17">
        <f t="shared" si="11"/>
        <v>1.0456919541322842</v>
      </c>
      <c r="K49" s="2" t="s">
        <v>13</v>
      </c>
      <c r="M49" s="24"/>
      <c r="N49" s="24"/>
      <c r="O49" s="24"/>
      <c r="P49" s="24"/>
      <c r="Q49" s="24"/>
      <c r="R49" s="24"/>
    </row>
    <row r="50" spans="1:18" ht="12.75">
      <c r="A50" s="15">
        <v>184</v>
      </c>
      <c r="B50" s="16">
        <v>30.855</v>
      </c>
      <c r="C50" s="16">
        <v>-9.5068</v>
      </c>
      <c r="D50" s="16">
        <f t="shared" si="10"/>
        <v>1.0457723270387282</v>
      </c>
      <c r="E50" s="17">
        <v>0.028913</v>
      </c>
      <c r="F50" s="17">
        <v>0.061469</v>
      </c>
      <c r="G50" s="17">
        <f t="shared" si="8"/>
        <v>30.883913</v>
      </c>
      <c r="H50" s="9">
        <f t="shared" si="9"/>
        <v>-9.445331</v>
      </c>
      <c r="I50" s="17">
        <f t="shared" si="11"/>
        <v>1.0458850432839177</v>
      </c>
      <c r="M50" s="24"/>
      <c r="N50" s="24"/>
      <c r="O50" s="24"/>
      <c r="P50" s="24"/>
      <c r="Q50" s="24"/>
      <c r="R50" s="24"/>
    </row>
    <row r="51" spans="1:18" ht="12.75">
      <c r="A51" s="15">
        <v>185</v>
      </c>
      <c r="B51" s="16">
        <v>29.84</v>
      </c>
      <c r="C51" s="16">
        <v>-9.2537</v>
      </c>
      <c r="D51" s="16">
        <f t="shared" si="10"/>
        <v>1.046080594409437</v>
      </c>
      <c r="E51" s="17">
        <v>0.027567</v>
      </c>
      <c r="F51" s="17">
        <v>0.056556</v>
      </c>
      <c r="G51" s="17">
        <f t="shared" si="8"/>
        <v>29.867567</v>
      </c>
      <c r="H51" s="9">
        <f t="shared" si="9"/>
        <v>-9.197144</v>
      </c>
      <c r="I51" s="17">
        <f t="shared" si="11"/>
        <v>1.0462102937196696</v>
      </c>
      <c r="M51" s="24"/>
      <c r="N51" s="24"/>
      <c r="O51" s="24"/>
      <c r="P51" s="24"/>
      <c r="Q51" s="24"/>
      <c r="R51" s="24"/>
    </row>
    <row r="52" spans="1:18" ht="12.75">
      <c r="A52" s="15">
        <v>186</v>
      </c>
      <c r="B52" s="16">
        <v>28.836</v>
      </c>
      <c r="C52" s="16">
        <v>-8.9614</v>
      </c>
      <c r="D52" s="16">
        <f t="shared" si="10"/>
        <v>1.0456841253457008</v>
      </c>
      <c r="E52" s="17">
        <v>0.026035</v>
      </c>
      <c r="F52" s="17">
        <v>0.051786</v>
      </c>
      <c r="G52" s="17">
        <f t="shared" si="8"/>
        <v>28.862035</v>
      </c>
      <c r="H52" s="9">
        <f t="shared" si="9"/>
        <v>-8.909614</v>
      </c>
      <c r="I52" s="17">
        <f t="shared" si="11"/>
        <v>1.0458336884629433</v>
      </c>
      <c r="M52" s="24"/>
      <c r="N52" s="24"/>
      <c r="O52" s="24"/>
      <c r="P52" s="24"/>
      <c r="Q52" s="24"/>
      <c r="R52" s="24"/>
    </row>
    <row r="53" spans="1:18" ht="12.75">
      <c r="A53" s="15">
        <v>187</v>
      </c>
      <c r="B53" s="16">
        <v>27.842</v>
      </c>
      <c r="C53" s="16">
        <v>-8.6359</v>
      </c>
      <c r="D53" s="16">
        <f t="shared" si="10"/>
        <v>1.0459379761725833</v>
      </c>
      <c r="E53" s="17">
        <v>0.024359</v>
      </c>
      <c r="F53" s="17">
        <v>0.047171</v>
      </c>
      <c r="G53" s="17">
        <f t="shared" si="8"/>
        <v>27.866359</v>
      </c>
      <c r="H53" s="9">
        <f t="shared" si="9"/>
        <v>-8.588728999999999</v>
      </c>
      <c r="I53" s="17">
        <f t="shared" si="11"/>
        <v>1.0461060559049449</v>
      </c>
      <c r="M53" s="24"/>
      <c r="N53" s="24"/>
      <c r="O53" s="24"/>
      <c r="P53" s="24"/>
      <c r="Q53" s="24"/>
      <c r="R53" s="24"/>
    </row>
    <row r="54" spans="1:18" ht="12.75">
      <c r="A54" s="15">
        <v>188</v>
      </c>
      <c r="B54" s="16">
        <v>26.857</v>
      </c>
      <c r="C54" s="16">
        <v>-8.2832</v>
      </c>
      <c r="D54" s="16">
        <f t="shared" si="10"/>
        <v>1.0462419844376338</v>
      </c>
      <c r="E54" s="17">
        <v>0.022576</v>
      </c>
      <c r="F54" s="17">
        <v>0.042722</v>
      </c>
      <c r="G54" s="17">
        <f t="shared" si="8"/>
        <v>26.879576</v>
      </c>
      <c r="H54" s="9">
        <f t="shared" si="9"/>
        <v>-8.240478000000001</v>
      </c>
      <c r="I54" s="17">
        <f t="shared" si="11"/>
        <v>1.0464317694384075</v>
      </c>
      <c r="M54" s="24"/>
      <c r="N54" s="24"/>
      <c r="O54" s="24"/>
      <c r="P54" s="24"/>
      <c r="Q54" s="24"/>
      <c r="R54" s="24"/>
    </row>
    <row r="55" spans="1:18" ht="12.75">
      <c r="A55" s="15">
        <v>189</v>
      </c>
      <c r="B55" s="16">
        <v>25.88</v>
      </c>
      <c r="C55" s="16">
        <v>-7.9088</v>
      </c>
      <c r="D55" s="16">
        <f t="shared" si="10"/>
        <v>1.0462812050304646</v>
      </c>
      <c r="E55" s="17">
        <v>0.020725</v>
      </c>
      <c r="F55" s="17">
        <v>0.038448</v>
      </c>
      <c r="G55" s="17">
        <f t="shared" si="8"/>
        <v>25.900724999999998</v>
      </c>
      <c r="H55" s="9">
        <f t="shared" si="9"/>
        <v>-7.8703520000000005</v>
      </c>
      <c r="I55" s="17">
        <f t="shared" si="11"/>
        <v>1.0464905809786371</v>
      </c>
      <c r="M55" s="24"/>
      <c r="N55" s="24"/>
      <c r="O55" s="24"/>
      <c r="P55" s="24"/>
      <c r="Q55" s="24"/>
      <c r="R55" s="24"/>
    </row>
    <row r="56" spans="1:18" ht="12.75">
      <c r="A56" s="15">
        <v>190</v>
      </c>
      <c r="B56" s="16">
        <v>24.909</v>
      </c>
      <c r="C56" s="16">
        <v>-7.5178</v>
      </c>
      <c r="D56" s="16">
        <f t="shared" si="10"/>
        <v>1.0467674049185904</v>
      </c>
      <c r="E56" s="17">
        <v>0.01884</v>
      </c>
      <c r="F56" s="17">
        <v>0.034356</v>
      </c>
      <c r="G56" s="17">
        <f t="shared" si="8"/>
        <v>24.92784</v>
      </c>
      <c r="H56" s="9">
        <f t="shared" si="9"/>
        <v>-7.483444</v>
      </c>
      <c r="I56" s="17">
        <f t="shared" si="11"/>
        <v>1.0469971459793939</v>
      </c>
      <c r="M56" s="24"/>
      <c r="N56" s="24"/>
      <c r="O56" s="24"/>
      <c r="P56" s="24"/>
      <c r="Q56" s="24"/>
      <c r="R56" s="24"/>
    </row>
    <row r="57" spans="1:18" ht="12.75">
      <c r="A57" s="15">
        <v>191</v>
      </c>
      <c r="B57" s="16">
        <v>23.944</v>
      </c>
      <c r="C57" s="16">
        <v>-7.1152</v>
      </c>
      <c r="D57" s="16">
        <f t="shared" si="10"/>
        <v>1.045615493381769</v>
      </c>
      <c r="E57" s="17">
        <v>0.016952</v>
      </c>
      <c r="F57" s="17">
        <v>0.030455</v>
      </c>
      <c r="G57" s="17">
        <f t="shared" si="8"/>
        <v>23.960952</v>
      </c>
      <c r="H57" s="9">
        <f t="shared" si="9"/>
        <v>-7.084745</v>
      </c>
      <c r="I57" s="17">
        <f t="shared" si="11"/>
        <v>1.0458648560617199</v>
      </c>
      <c r="M57" s="24"/>
      <c r="N57" s="24"/>
      <c r="O57" s="24"/>
      <c r="P57" s="24"/>
      <c r="Q57" s="24"/>
      <c r="R57" s="24"/>
    </row>
    <row r="58" spans="1:18" ht="12.75">
      <c r="A58" s="15">
        <v>192</v>
      </c>
      <c r="B58" s="16">
        <v>22.981</v>
      </c>
      <c r="C58" s="16">
        <v>-6.7058</v>
      </c>
      <c r="D58" s="16">
        <f t="shared" si="10"/>
        <v>1.0464116589564523</v>
      </c>
      <c r="E58" s="17">
        <v>0.015094</v>
      </c>
      <c r="F58" s="17">
        <v>0.02675</v>
      </c>
      <c r="G58" s="17">
        <f t="shared" si="8"/>
        <v>22.996094000000003</v>
      </c>
      <c r="H58" s="9">
        <f t="shared" si="9"/>
        <v>-6.67905</v>
      </c>
      <c r="I58" s="17">
        <f t="shared" si="11"/>
        <v>1.046680177126228</v>
      </c>
      <c r="M58" s="24"/>
      <c r="N58" s="24"/>
      <c r="O58" s="24"/>
      <c r="P58" s="24"/>
      <c r="Q58" s="24"/>
      <c r="R58" s="24"/>
    </row>
    <row r="59" spans="1:18" ht="12.75">
      <c r="A59" s="15">
        <v>193</v>
      </c>
      <c r="B59" s="16">
        <v>22.019</v>
      </c>
      <c r="C59" s="16">
        <v>-6.294</v>
      </c>
      <c r="D59" s="16">
        <f t="shared" si="10"/>
        <v>1.0464335812654364</v>
      </c>
      <c r="E59" s="17">
        <v>0.01329</v>
      </c>
      <c r="F59" s="17">
        <v>0.023249</v>
      </c>
      <c r="G59" s="17">
        <f t="shared" si="8"/>
        <v>22.03229</v>
      </c>
      <c r="H59" s="9">
        <f t="shared" si="9"/>
        <v>-6.270751</v>
      </c>
      <c r="I59" s="17">
        <f t="shared" si="11"/>
        <v>1.046721655368325</v>
      </c>
      <c r="M59" s="24"/>
      <c r="N59" s="24"/>
      <c r="O59" s="24"/>
      <c r="P59" s="24"/>
      <c r="Q59" s="24"/>
      <c r="R59" s="24"/>
    </row>
    <row r="60" spans="1:18" ht="12.75">
      <c r="A60" s="15"/>
      <c r="B60" s="16"/>
      <c r="C60" s="16"/>
      <c r="D60" s="16"/>
      <c r="E60" s="17"/>
      <c r="F60" s="17"/>
      <c r="G60" s="17"/>
      <c r="H60" s="17"/>
      <c r="I60" s="17"/>
      <c r="M60" s="24"/>
      <c r="N60" s="24"/>
      <c r="O60" s="24"/>
      <c r="P60" s="24"/>
      <c r="Q60" s="24"/>
      <c r="R60" s="24"/>
    </row>
    <row r="61" spans="1:18" ht="12.75">
      <c r="A61" s="15"/>
      <c r="B61" s="16"/>
      <c r="C61" s="16"/>
      <c r="D61" s="16"/>
      <c r="E61" s="17"/>
      <c r="F61" s="17"/>
      <c r="G61" s="17"/>
      <c r="H61" s="17"/>
      <c r="I61" s="17"/>
      <c r="K61" s="3" t="s">
        <v>16</v>
      </c>
      <c r="L61" s="21" t="s">
        <v>14</v>
      </c>
      <c r="M61" s="25"/>
      <c r="N61" s="25"/>
      <c r="O61" s="25"/>
      <c r="P61" s="25"/>
      <c r="Q61" s="25"/>
      <c r="R61" s="25"/>
    </row>
    <row r="62" spans="1:18" ht="12.75">
      <c r="A62" s="18"/>
      <c r="B62" s="19"/>
      <c r="C62" s="19" t="s">
        <v>0</v>
      </c>
      <c r="D62" s="19">
        <f>SUM(D48:D59)</f>
        <v>12.552287005735167</v>
      </c>
      <c r="E62" s="20"/>
      <c r="F62" s="20"/>
      <c r="G62" s="20"/>
      <c r="H62" s="20" t="s">
        <v>0</v>
      </c>
      <c r="I62" s="20">
        <f>SUM(I48:I59)</f>
        <v>12.554458892913683</v>
      </c>
      <c r="K62" s="3">
        <f>(I62-D62)*100/D62</f>
        <v>0.017302720831062816</v>
      </c>
      <c r="L62" s="21" t="s">
        <v>15</v>
      </c>
      <c r="M62" s="25"/>
      <c r="N62" s="25"/>
      <c r="O62" s="25"/>
      <c r="P62" s="25"/>
      <c r="Q62" s="25"/>
      <c r="R62" s="25"/>
    </row>
    <row r="63" spans="13:18" ht="12.75">
      <c r="M63" s="24"/>
      <c r="N63" s="24"/>
      <c r="O63" s="24"/>
      <c r="P63" s="24"/>
      <c r="Q63" s="24"/>
      <c r="R63" s="24"/>
    </row>
    <row r="64" spans="13:18" ht="12.75">
      <c r="M64" s="24"/>
      <c r="N64" s="24"/>
      <c r="O64" s="24"/>
      <c r="P64" s="24"/>
      <c r="Q64" s="24"/>
      <c r="R64" s="24"/>
    </row>
    <row r="65" spans="1:18" ht="12.75">
      <c r="A65" s="4" t="s">
        <v>3</v>
      </c>
      <c r="B65" s="5" t="s">
        <v>7</v>
      </c>
      <c r="C65" s="5" t="s">
        <v>8</v>
      </c>
      <c r="D65" s="5" t="s">
        <v>2</v>
      </c>
      <c r="E65" s="6" t="s">
        <v>1</v>
      </c>
      <c r="F65" s="6" t="s">
        <v>4</v>
      </c>
      <c r="G65" s="6" t="s">
        <v>5</v>
      </c>
      <c r="H65" s="6" t="s">
        <v>6</v>
      </c>
      <c r="I65" s="6" t="s">
        <v>2</v>
      </c>
      <c r="K65" s="1" t="s">
        <v>9</v>
      </c>
      <c r="M65" s="24"/>
      <c r="N65" s="24"/>
      <c r="O65" s="24"/>
      <c r="P65" s="24"/>
      <c r="Q65" s="24"/>
      <c r="R65" s="24"/>
    </row>
    <row r="66" spans="1:18" ht="12.75">
      <c r="A66">
        <v>2127</v>
      </c>
      <c r="B66">
        <v>83.699</v>
      </c>
      <c r="C66">
        <v>0.1</v>
      </c>
      <c r="E66">
        <v>0.12633</v>
      </c>
      <c r="F66">
        <v>0.30937</v>
      </c>
      <c r="G66">
        <f>B66+E66</f>
        <v>83.82533</v>
      </c>
      <c r="H66">
        <f>C66+F66</f>
        <v>0.40937</v>
      </c>
      <c r="K66" s="2" t="s">
        <v>10</v>
      </c>
      <c r="M66" s="24"/>
      <c r="N66" s="24"/>
      <c r="O66" s="24"/>
      <c r="P66" s="24"/>
      <c r="Q66" s="24"/>
      <c r="R66" s="24"/>
    </row>
    <row r="67" spans="1:18" ht="12.75">
      <c r="A67">
        <v>2126</v>
      </c>
      <c r="B67">
        <v>82.5</v>
      </c>
      <c r="C67">
        <v>0.22241</v>
      </c>
      <c r="D67">
        <f>((B66-B67)^2+(C66-C67)^2)^0.5</f>
        <v>1.205232429077477</v>
      </c>
      <c r="E67">
        <v>0.12377</v>
      </c>
      <c r="F67">
        <v>0.28559</v>
      </c>
      <c r="G67">
        <f aca="true" t="shared" si="12" ref="G67:G79">B67+E67</f>
        <v>82.62377</v>
      </c>
      <c r="H67">
        <f aca="true" t="shared" si="13" ref="H67:H79">C67+F67</f>
        <v>0.508</v>
      </c>
      <c r="I67">
        <f>((G66-G67)^2+(H66-H67)^2)^0.5</f>
        <v>1.2056012236639448</v>
      </c>
      <c r="M67" s="24"/>
      <c r="N67" s="24"/>
      <c r="O67" s="24"/>
      <c r="P67" s="24"/>
      <c r="Q67" s="24"/>
      <c r="R67" s="24"/>
    </row>
    <row r="68" spans="1:18" ht="12.75">
      <c r="A68">
        <v>2125</v>
      </c>
      <c r="B68">
        <v>81.307</v>
      </c>
      <c r="C68">
        <v>0.39288</v>
      </c>
      <c r="D68">
        <f aca="true" t="shared" si="14" ref="D68:D79">((B67-B68)^2+(C67-C68)^2)^0.5</f>
        <v>1.2051178452334008</v>
      </c>
      <c r="E68">
        <v>0.12024</v>
      </c>
      <c r="F68">
        <v>0.26217</v>
      </c>
      <c r="G68">
        <f t="shared" si="12"/>
        <v>81.42724</v>
      </c>
      <c r="H68">
        <f t="shared" si="13"/>
        <v>0.65505</v>
      </c>
      <c r="I68">
        <f aca="true" t="shared" si="15" ref="I68:I79">((G67-G68)^2+(H67-H68)^2)^0.5</f>
        <v>1.2055321411725153</v>
      </c>
      <c r="K68" s="1" t="s">
        <v>11</v>
      </c>
      <c r="M68" s="24"/>
      <c r="N68" s="24"/>
      <c r="O68" s="24"/>
      <c r="P68" s="24"/>
      <c r="Q68" s="24"/>
      <c r="R68" s="24"/>
    </row>
    <row r="69" spans="1:18" ht="12.75">
      <c r="A69">
        <v>2124</v>
      </c>
      <c r="B69">
        <v>80.122</v>
      </c>
      <c r="C69">
        <v>0.61114</v>
      </c>
      <c r="D69">
        <f t="shared" si="14"/>
        <v>1.2049325406843345</v>
      </c>
      <c r="E69">
        <v>0.11579</v>
      </c>
      <c r="F69">
        <v>0.23924</v>
      </c>
      <c r="G69">
        <f t="shared" si="12"/>
        <v>80.23779</v>
      </c>
      <c r="H69">
        <f t="shared" si="13"/>
        <v>0.85038</v>
      </c>
      <c r="I69">
        <f t="shared" si="15"/>
        <v>1.2053817284993102</v>
      </c>
      <c r="K69" s="2" t="s">
        <v>17</v>
      </c>
      <c r="M69" s="24"/>
      <c r="N69" s="24"/>
      <c r="O69" s="24"/>
      <c r="P69" s="24"/>
      <c r="Q69" s="24"/>
      <c r="R69" s="24"/>
    </row>
    <row r="70" spans="1:18" ht="12.75">
      <c r="A70">
        <v>2123</v>
      </c>
      <c r="B70">
        <v>78.946</v>
      </c>
      <c r="C70">
        <v>0.87684</v>
      </c>
      <c r="D70">
        <f t="shared" si="14"/>
        <v>1.2056419410422003</v>
      </c>
      <c r="E70">
        <v>0.11047</v>
      </c>
      <c r="F70">
        <v>0.21692</v>
      </c>
      <c r="G70">
        <f t="shared" si="12"/>
        <v>79.05647</v>
      </c>
      <c r="H70">
        <f t="shared" si="13"/>
        <v>1.09376</v>
      </c>
      <c r="I70">
        <f t="shared" si="15"/>
        <v>1.206130493271768</v>
      </c>
      <c r="M70" s="24"/>
      <c r="N70" s="24"/>
      <c r="O70" s="24"/>
      <c r="P70" s="24"/>
      <c r="Q70" s="24"/>
      <c r="R70" s="24"/>
    </row>
    <row r="71" spans="1:18" ht="12.75">
      <c r="A71">
        <v>2122</v>
      </c>
      <c r="B71">
        <v>77.783</v>
      </c>
      <c r="C71">
        <v>1.1895</v>
      </c>
      <c r="D71">
        <f t="shared" si="14"/>
        <v>1.2042945136468872</v>
      </c>
      <c r="E71">
        <v>0.10433</v>
      </c>
      <c r="F71">
        <v>0.19532</v>
      </c>
      <c r="G71">
        <f t="shared" si="12"/>
        <v>77.88733</v>
      </c>
      <c r="H71">
        <f t="shared" si="13"/>
        <v>1.38482</v>
      </c>
      <c r="I71">
        <f t="shared" si="15"/>
        <v>1.2048254077666178</v>
      </c>
      <c r="M71" s="24"/>
      <c r="N71" s="24"/>
      <c r="O71" s="24"/>
      <c r="P71" s="24"/>
      <c r="Q71" s="24"/>
      <c r="R71" s="24"/>
    </row>
    <row r="72" spans="1:18" ht="12.75">
      <c r="A72">
        <v>2121</v>
      </c>
      <c r="B72">
        <v>76.632</v>
      </c>
      <c r="C72">
        <v>1.5488</v>
      </c>
      <c r="D72">
        <f t="shared" si="14"/>
        <v>1.2057767164778028</v>
      </c>
      <c r="E72">
        <v>0.097466</v>
      </c>
      <c r="F72">
        <v>0.17455</v>
      </c>
      <c r="G72">
        <f t="shared" si="12"/>
        <v>76.729466</v>
      </c>
      <c r="H72">
        <f t="shared" si="13"/>
        <v>1.72335</v>
      </c>
      <c r="I72">
        <f t="shared" si="15"/>
        <v>1.2063380966362658</v>
      </c>
      <c r="M72" s="24"/>
      <c r="N72" s="24"/>
      <c r="O72" s="24"/>
      <c r="P72" s="24"/>
      <c r="Q72" s="24"/>
      <c r="R72" s="24"/>
    </row>
    <row r="73" spans="1:18" ht="12.75">
      <c r="A73">
        <v>2120</v>
      </c>
      <c r="B73">
        <v>75.497</v>
      </c>
      <c r="C73">
        <v>1.9539</v>
      </c>
      <c r="D73">
        <f t="shared" si="14"/>
        <v>1.2051269684145367</v>
      </c>
      <c r="E73">
        <v>0.08995</v>
      </c>
      <c r="F73">
        <v>0.15471</v>
      </c>
      <c r="G73">
        <f t="shared" si="12"/>
        <v>75.58695</v>
      </c>
      <c r="H73">
        <f t="shared" si="13"/>
        <v>2.10861</v>
      </c>
      <c r="I73">
        <f t="shared" si="15"/>
        <v>1.2057230518887831</v>
      </c>
      <c r="M73" s="24"/>
      <c r="N73" s="24"/>
      <c r="O73" s="24"/>
      <c r="P73" s="24"/>
      <c r="Q73" s="24"/>
      <c r="R73" s="24"/>
    </row>
    <row r="74" spans="1:18" ht="12.75">
      <c r="A74">
        <v>2119</v>
      </c>
      <c r="B74">
        <v>74.379</v>
      </c>
      <c r="C74">
        <v>2.4043</v>
      </c>
      <c r="D74">
        <f t="shared" si="14"/>
        <v>1.205314962986849</v>
      </c>
      <c r="E74">
        <v>0.081881</v>
      </c>
      <c r="F74">
        <v>0.13589</v>
      </c>
      <c r="G74">
        <f t="shared" si="12"/>
        <v>74.460881</v>
      </c>
      <c r="H74">
        <f t="shared" si="13"/>
        <v>2.54019</v>
      </c>
      <c r="I74">
        <f t="shared" si="15"/>
        <v>1.2059405827655865</v>
      </c>
      <c r="M74" s="24"/>
      <c r="N74" s="24"/>
      <c r="O74" s="24"/>
      <c r="P74" s="24"/>
      <c r="Q74" s="24"/>
      <c r="R74" s="24"/>
    </row>
    <row r="75" spans="1:18" ht="12.75">
      <c r="A75">
        <v>2118</v>
      </c>
      <c r="B75">
        <v>73.28</v>
      </c>
      <c r="C75">
        <v>2.8992</v>
      </c>
      <c r="D75">
        <f t="shared" si="14"/>
        <v>1.2052912552574204</v>
      </c>
      <c r="E75">
        <v>0.073369</v>
      </c>
      <c r="F75">
        <v>0.11819</v>
      </c>
      <c r="G75">
        <f t="shared" si="12"/>
        <v>73.353369</v>
      </c>
      <c r="H75">
        <f t="shared" si="13"/>
        <v>3.01739</v>
      </c>
      <c r="I75">
        <f t="shared" si="15"/>
        <v>1.205944721015022</v>
      </c>
      <c r="M75" s="24"/>
      <c r="N75" s="24"/>
      <c r="O75" s="24"/>
      <c r="P75" s="24"/>
      <c r="Q75" s="24"/>
      <c r="R75" s="24"/>
    </row>
    <row r="76" spans="1:18" ht="12.75">
      <c r="A76">
        <v>2117</v>
      </c>
      <c r="B76">
        <v>72.202</v>
      </c>
      <c r="C76">
        <v>3.4378</v>
      </c>
      <c r="D76">
        <f t="shared" si="14"/>
        <v>1.2050618075434996</v>
      </c>
      <c r="E76">
        <v>0.064528</v>
      </c>
      <c r="F76">
        <v>0.10169</v>
      </c>
      <c r="G76">
        <f t="shared" si="12"/>
        <v>72.266528</v>
      </c>
      <c r="H76">
        <f t="shared" si="13"/>
        <v>3.5394900000000002</v>
      </c>
      <c r="I76">
        <f t="shared" si="15"/>
        <v>1.2057411701028606</v>
      </c>
      <c r="M76" s="24"/>
      <c r="N76" s="24"/>
      <c r="O76" s="24"/>
      <c r="P76" s="24"/>
      <c r="Q76" s="24"/>
      <c r="R76" s="24"/>
    </row>
    <row r="77" spans="1:18" ht="12.75">
      <c r="A77">
        <v>2050</v>
      </c>
      <c r="B77">
        <v>71.147</v>
      </c>
      <c r="C77">
        <v>4.0192</v>
      </c>
      <c r="D77">
        <f t="shared" si="14"/>
        <v>1.2045957662220068</v>
      </c>
      <c r="E77">
        <v>0.055487</v>
      </c>
      <c r="F77">
        <v>0.086447</v>
      </c>
      <c r="G77">
        <f t="shared" si="12"/>
        <v>71.202487</v>
      </c>
      <c r="H77">
        <f t="shared" si="13"/>
        <v>4.105646999999999</v>
      </c>
      <c r="I77">
        <f t="shared" si="15"/>
        <v>1.2052871020341898</v>
      </c>
      <c r="M77" s="24"/>
      <c r="N77" s="24"/>
      <c r="O77" s="24"/>
      <c r="P77" s="24"/>
      <c r="Q77" s="24"/>
      <c r="R77" s="24"/>
    </row>
    <row r="78" spans="1:18" ht="12.75">
      <c r="A78">
        <v>2051</v>
      </c>
      <c r="B78">
        <v>70.171</v>
      </c>
      <c r="C78">
        <v>4.5822</v>
      </c>
      <c r="D78">
        <f t="shared" si="14"/>
        <v>1.1267408752681332</v>
      </c>
      <c r="E78">
        <v>0.04723</v>
      </c>
      <c r="F78">
        <v>0.073267</v>
      </c>
      <c r="G78">
        <f t="shared" si="12"/>
        <v>70.21823</v>
      </c>
      <c r="H78">
        <f t="shared" si="13"/>
        <v>4.655467000000001</v>
      </c>
      <c r="I78">
        <f t="shared" si="15"/>
        <v>1.1274146861066696</v>
      </c>
      <c r="M78" s="24"/>
      <c r="N78" s="24"/>
      <c r="O78" s="24"/>
      <c r="P78" s="24"/>
      <c r="Q78" s="24"/>
      <c r="R78" s="24"/>
    </row>
    <row r="79" spans="1:18" ht="12.75">
      <c r="A79">
        <v>2052</v>
      </c>
      <c r="B79">
        <v>69.196</v>
      </c>
      <c r="C79">
        <v>5.1452</v>
      </c>
      <c r="D79">
        <f t="shared" si="14"/>
        <v>1.1258747710114194</v>
      </c>
      <c r="E79">
        <v>0.039475</v>
      </c>
      <c r="F79">
        <v>0.061009</v>
      </c>
      <c r="G79">
        <f t="shared" si="12"/>
        <v>69.235475</v>
      </c>
      <c r="H79">
        <f t="shared" si="13"/>
        <v>5.206209</v>
      </c>
      <c r="I79">
        <f t="shared" si="15"/>
        <v>1.126554100160761</v>
      </c>
      <c r="M79" s="24"/>
      <c r="N79" s="24"/>
      <c r="O79" s="24"/>
      <c r="P79" s="24"/>
      <c r="Q79" s="24"/>
      <c r="R79" s="24"/>
    </row>
    <row r="80" spans="13:18" ht="12.75">
      <c r="M80" s="24"/>
      <c r="N80" s="24"/>
      <c r="O80" s="24"/>
      <c r="P80" s="24"/>
      <c r="Q80" s="24"/>
      <c r="R80" s="24"/>
    </row>
    <row r="81" spans="11:18" ht="12.75">
      <c r="K81" s="3" t="s">
        <v>16</v>
      </c>
      <c r="L81" s="21" t="s">
        <v>14</v>
      </c>
      <c r="M81" s="25"/>
      <c r="N81" s="25"/>
      <c r="O81" s="25"/>
      <c r="P81" s="25"/>
      <c r="Q81" s="25"/>
      <c r="R81" s="25"/>
    </row>
    <row r="82" spans="3:18" ht="12.75">
      <c r="C82" t="s">
        <v>0</v>
      </c>
      <c r="D82">
        <f>SUM(D68:D79)</f>
        <v>14.30376996378849</v>
      </c>
      <c r="H82" t="s">
        <v>0</v>
      </c>
      <c r="I82">
        <f>SUM(I68:I79)</f>
        <v>14.310813281420351</v>
      </c>
      <c r="K82" s="3">
        <f>(I82-D82)*100/D82</f>
        <v>0.04924098786328721</v>
      </c>
      <c r="L82" s="21" t="s">
        <v>15</v>
      </c>
      <c r="M82" s="25"/>
      <c r="N82" s="25"/>
      <c r="O82" s="25"/>
      <c r="P82" s="25"/>
      <c r="Q82" s="25"/>
      <c r="R82" s="25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tabSelected="1" workbookViewId="0" topLeftCell="A1">
      <selection activeCell="A1" sqref="A1:C16"/>
    </sheetView>
  </sheetViews>
  <sheetFormatPr defaultColWidth="9.140625" defaultRowHeight="12.75"/>
  <cols>
    <col min="1" max="1" width="15.421875" style="0" bestFit="1" customWidth="1"/>
    <col min="2" max="2" width="2.00390625" style="0" customWidth="1"/>
    <col min="3" max="3" width="15.421875" style="0" bestFit="1" customWidth="1"/>
    <col min="6" max="6" width="15.421875" style="0" bestFit="1" customWidth="1"/>
  </cols>
  <sheetData>
    <row r="1" spans="1:3" ht="12.75">
      <c r="A1" s="1" t="s">
        <v>9</v>
      </c>
      <c r="C1" s="3" t="s">
        <v>16</v>
      </c>
    </row>
    <row r="2" spans="1:3" ht="12.75">
      <c r="A2" s="2" t="s">
        <v>10</v>
      </c>
      <c r="C2" s="3">
        <v>1.0648501981809668</v>
      </c>
    </row>
    <row r="3" ht="12.75">
      <c r="A3" s="1" t="s">
        <v>11</v>
      </c>
    </row>
    <row r="4" ht="12.75">
      <c r="A4" s="2" t="s">
        <v>12</v>
      </c>
    </row>
    <row r="7" spans="1:3" ht="12.75">
      <c r="A7" s="1" t="s">
        <v>9</v>
      </c>
      <c r="C7" s="3" t="s">
        <v>16</v>
      </c>
    </row>
    <row r="8" spans="1:3" ht="12.75">
      <c r="A8" s="2" t="s">
        <v>10</v>
      </c>
      <c r="C8" s="3">
        <v>0.047951699638996655</v>
      </c>
    </row>
    <row r="9" ht="12.75">
      <c r="A9" s="1" t="s">
        <v>11</v>
      </c>
    </row>
    <row r="10" ht="12.75">
      <c r="A10" s="2" t="s">
        <v>18</v>
      </c>
    </row>
    <row r="13" spans="1:3" ht="12.75">
      <c r="A13" s="1" t="s">
        <v>9</v>
      </c>
      <c r="C13" s="3" t="s">
        <v>16</v>
      </c>
    </row>
    <row r="14" spans="1:3" ht="12.75">
      <c r="A14" s="2" t="s">
        <v>10</v>
      </c>
      <c r="C14" s="3">
        <v>0.017302720831062816</v>
      </c>
    </row>
    <row r="15" ht="12.75">
      <c r="A15" s="1" t="s">
        <v>11</v>
      </c>
    </row>
    <row r="16" ht="12.75">
      <c r="A16" s="2" t="s">
        <v>13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Universidade Aveiro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Humanoide</dc:creator>
  <cp:keywords/>
  <dc:description/>
  <cp:lastModifiedBy>Humanoide</cp:lastModifiedBy>
  <dcterms:created xsi:type="dcterms:W3CDTF">2004-04-19T18:18:21Z</dcterms:created>
  <dcterms:modified xsi:type="dcterms:W3CDTF">2004-07-23T00:12:23Z</dcterms:modified>
  <cp:category/>
  <cp:version/>
  <cp:contentType/>
  <cp:contentStatus/>
</cp:coreProperties>
</file>