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indo Goncalves\Documents\Mestrado Automação\2ºsemestre\Projeto em Engenharia de Automação\Calibração\"/>
    </mc:Choice>
  </mc:AlternateContent>
  <bookViews>
    <workbookView minimized="1" xWindow="0" yWindow="0" windowWidth="14380" windowHeight="5180"/>
  </bookViews>
  <sheets>
    <sheet name="Folha2" sheetId="2" r:id="rId1"/>
    <sheet name="Folh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3" i="1"/>
</calcChain>
</file>

<file path=xl/sharedStrings.xml><?xml version="1.0" encoding="utf-8"?>
<sst xmlns="http://schemas.openxmlformats.org/spreadsheetml/2006/main" count="63" uniqueCount="41">
  <si>
    <t>distancia sensor</t>
  </si>
  <si>
    <t>tensão ADC</t>
  </si>
  <si>
    <t>SensorB</t>
  </si>
  <si>
    <t>SensorD</t>
  </si>
  <si>
    <t>SensorA</t>
  </si>
  <si>
    <t>SensorC</t>
  </si>
  <si>
    <t>dist. LCD</t>
  </si>
  <si>
    <t>dist.LCD</t>
  </si>
  <si>
    <t>1cm erro</t>
  </si>
  <si>
    <t>2,3cm erro</t>
  </si>
  <si>
    <t>ret.fin</t>
  </si>
  <si>
    <t>med.sens</t>
  </si>
  <si>
    <t>SUMÁRIO DOS RESULTADOS</t>
  </si>
  <si>
    <t>Estatística de regressão</t>
  </si>
  <si>
    <t>R múltiplo</t>
  </si>
  <si>
    <t>Quadrado de R</t>
  </si>
  <si>
    <t>Quadrado de R ajustado</t>
  </si>
  <si>
    <t>Erro-padrão</t>
  </si>
  <si>
    <t>Observações</t>
  </si>
  <si>
    <t>ANOVA</t>
  </si>
  <si>
    <t>Regressão</t>
  </si>
  <si>
    <t>Residual</t>
  </si>
  <si>
    <t>Total</t>
  </si>
  <si>
    <t>Interceptar</t>
  </si>
  <si>
    <t>gl</t>
  </si>
  <si>
    <t>SQ</t>
  </si>
  <si>
    <t>MQ</t>
  </si>
  <si>
    <t>F</t>
  </si>
  <si>
    <t>F de significância</t>
  </si>
  <si>
    <t>Coeficientes</t>
  </si>
  <si>
    <t>Stat t</t>
  </si>
  <si>
    <t>valor P</t>
  </si>
  <si>
    <t>95% inferior</t>
  </si>
  <si>
    <t>95% superior</t>
  </si>
  <si>
    <t>Inferior 95,0%</t>
  </si>
  <si>
    <t>Superior 95,0%</t>
  </si>
  <si>
    <t>Variável X 1</t>
  </si>
  <si>
    <t>RESULTADO RESIDUAL</t>
  </si>
  <si>
    <t>Observação</t>
  </si>
  <si>
    <t>Y previsto</t>
  </si>
  <si>
    <t>Residuais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</si>
</sst>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6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0" xfId="0" applyFill="1" applyBorder="1"/>
    <xf numFmtId="0" fontId="0" fillId="3" borderId="0" xfId="0" applyFill="1" applyBorder="1"/>
    <xf numFmtId="0" fontId="0" fillId="5" borderId="0" xfId="0" applyFill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Dist.</a:t>
            </a:r>
            <a:r>
              <a:rPr lang="pt-PT" baseline="0"/>
              <a:t> LCD em função de dist. sensor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Folha1!$C$3:$C$12</c:f>
              <c:numCache>
                <c:formatCode>General</c:formatCode>
                <c:ptCount val="10"/>
                <c:pt idx="0">
                  <c:v>120.58</c:v>
                </c:pt>
                <c:pt idx="1">
                  <c:v>170.67</c:v>
                </c:pt>
                <c:pt idx="2">
                  <c:v>220.77</c:v>
                </c:pt>
                <c:pt idx="3">
                  <c:v>270.86</c:v>
                </c:pt>
                <c:pt idx="4">
                  <c:v>320.95999999999998</c:v>
                </c:pt>
                <c:pt idx="5">
                  <c:v>371.05</c:v>
                </c:pt>
                <c:pt idx="6">
                  <c:v>421.15</c:v>
                </c:pt>
                <c:pt idx="7">
                  <c:v>471.24</c:v>
                </c:pt>
                <c:pt idx="8">
                  <c:v>520.16999999999996</c:v>
                </c:pt>
                <c:pt idx="9">
                  <c:v>570.27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C-4C8E-83F9-9B3B67DFCD9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Folha1!$E$3:$E$12</c:f>
              <c:numCache>
                <c:formatCode>General</c:formatCode>
                <c:ptCount val="10"/>
                <c:pt idx="0">
                  <c:v>119.99</c:v>
                </c:pt>
                <c:pt idx="1">
                  <c:v>170.09</c:v>
                </c:pt>
                <c:pt idx="2">
                  <c:v>219.6</c:v>
                </c:pt>
                <c:pt idx="3">
                  <c:v>269.7</c:v>
                </c:pt>
                <c:pt idx="4">
                  <c:v>319.79000000000002</c:v>
                </c:pt>
                <c:pt idx="5">
                  <c:v>370.47</c:v>
                </c:pt>
                <c:pt idx="6">
                  <c:v>420.57</c:v>
                </c:pt>
                <c:pt idx="7">
                  <c:v>470.08</c:v>
                </c:pt>
                <c:pt idx="8">
                  <c:v>519.59</c:v>
                </c:pt>
                <c:pt idx="9">
                  <c:v>569.1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C-4C8E-83F9-9B3B67DFCD9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Folha1!$G$3:$G$12</c:f>
              <c:numCache>
                <c:formatCode>General</c:formatCode>
                <c:ptCount val="10"/>
                <c:pt idx="0">
                  <c:v>120.58</c:v>
                </c:pt>
                <c:pt idx="1">
                  <c:v>170.09</c:v>
                </c:pt>
                <c:pt idx="2">
                  <c:v>220.77</c:v>
                </c:pt>
                <c:pt idx="3">
                  <c:v>270.86</c:v>
                </c:pt>
                <c:pt idx="4">
                  <c:v>320.38</c:v>
                </c:pt>
                <c:pt idx="5">
                  <c:v>371.05</c:v>
                </c:pt>
                <c:pt idx="6">
                  <c:v>421.15</c:v>
                </c:pt>
                <c:pt idx="7">
                  <c:v>470.66</c:v>
                </c:pt>
                <c:pt idx="8">
                  <c:v>521.34</c:v>
                </c:pt>
                <c:pt idx="9">
                  <c:v>570.27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2C-4C8E-83F9-9B3B67DFCD9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Folha1!$I$3:$I$12</c:f>
              <c:numCache>
                <c:formatCode>General</c:formatCode>
                <c:ptCount val="10"/>
                <c:pt idx="0">
                  <c:v>119.99</c:v>
                </c:pt>
                <c:pt idx="1">
                  <c:v>169.51</c:v>
                </c:pt>
                <c:pt idx="2">
                  <c:v>220.19</c:v>
                </c:pt>
                <c:pt idx="3">
                  <c:v>269.7</c:v>
                </c:pt>
                <c:pt idx="4">
                  <c:v>319.79000000000002</c:v>
                </c:pt>
                <c:pt idx="5">
                  <c:v>369.89</c:v>
                </c:pt>
                <c:pt idx="6">
                  <c:v>419.4</c:v>
                </c:pt>
                <c:pt idx="7">
                  <c:v>469.5</c:v>
                </c:pt>
                <c:pt idx="8">
                  <c:v>519.01</c:v>
                </c:pt>
                <c:pt idx="9">
                  <c:v>569.69000000000005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2C-4C8E-83F9-9B3B67DF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13208"/>
        <c:axId val="238615176"/>
      </c:lineChart>
      <c:catAx>
        <c:axId val="23861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38615176"/>
        <c:crosses val="autoZero"/>
        <c:auto val="1"/>
        <c:lblAlgn val="ctr"/>
        <c:lblOffset val="100"/>
        <c:noMultiLvlLbl val="0"/>
      </c:catAx>
      <c:valAx>
        <c:axId val="23861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3861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400" b="0" i="0" baseline="0">
                <a:effectLst/>
              </a:rPr>
              <a:t>Dist. LCD em função de dist. sensor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24100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Folha1!$C$3:$C$12</c:f>
              <c:numCache>
                <c:formatCode>General</c:formatCode>
                <c:ptCount val="10"/>
                <c:pt idx="0">
                  <c:v>120.58</c:v>
                </c:pt>
                <c:pt idx="1">
                  <c:v>170.67</c:v>
                </c:pt>
                <c:pt idx="2">
                  <c:v>220.77</c:v>
                </c:pt>
                <c:pt idx="3">
                  <c:v>270.86</c:v>
                </c:pt>
                <c:pt idx="4">
                  <c:v>320.95999999999998</c:v>
                </c:pt>
                <c:pt idx="5">
                  <c:v>371.05</c:v>
                </c:pt>
                <c:pt idx="6">
                  <c:v>421.15</c:v>
                </c:pt>
                <c:pt idx="7">
                  <c:v>471.24</c:v>
                </c:pt>
                <c:pt idx="8">
                  <c:v>520.16999999999996</c:v>
                </c:pt>
                <c:pt idx="9">
                  <c:v>570.27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1-4034-A72A-930C366BDC7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Folha1!$E$3:$E$12</c:f>
              <c:numCache>
                <c:formatCode>General</c:formatCode>
                <c:ptCount val="10"/>
                <c:pt idx="0">
                  <c:v>119.99</c:v>
                </c:pt>
                <c:pt idx="1">
                  <c:v>170.09</c:v>
                </c:pt>
                <c:pt idx="2">
                  <c:v>219.6</c:v>
                </c:pt>
                <c:pt idx="3">
                  <c:v>269.7</c:v>
                </c:pt>
                <c:pt idx="4">
                  <c:v>319.79000000000002</c:v>
                </c:pt>
                <c:pt idx="5">
                  <c:v>370.47</c:v>
                </c:pt>
                <c:pt idx="6">
                  <c:v>420.57</c:v>
                </c:pt>
                <c:pt idx="7">
                  <c:v>470.08</c:v>
                </c:pt>
                <c:pt idx="8">
                  <c:v>519.59</c:v>
                </c:pt>
                <c:pt idx="9">
                  <c:v>569.1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1-4034-A72A-930C366BDC7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Folha1!$G$3:$G$12</c:f>
              <c:numCache>
                <c:formatCode>General</c:formatCode>
                <c:ptCount val="10"/>
                <c:pt idx="0">
                  <c:v>120.58</c:v>
                </c:pt>
                <c:pt idx="1">
                  <c:v>170.09</c:v>
                </c:pt>
                <c:pt idx="2">
                  <c:v>220.77</c:v>
                </c:pt>
                <c:pt idx="3">
                  <c:v>270.86</c:v>
                </c:pt>
                <c:pt idx="4">
                  <c:v>320.38</c:v>
                </c:pt>
                <c:pt idx="5">
                  <c:v>371.05</c:v>
                </c:pt>
                <c:pt idx="6">
                  <c:v>421.15</c:v>
                </c:pt>
                <c:pt idx="7">
                  <c:v>470.66</c:v>
                </c:pt>
                <c:pt idx="8">
                  <c:v>521.34</c:v>
                </c:pt>
                <c:pt idx="9">
                  <c:v>570.27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1-4034-A72A-930C366BDC7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Folha1!$A$3:$A$12</c:f>
              <c:numCache>
                <c:formatCode>General</c:formatCode>
                <c:ptCount val="10"/>
                <c:pt idx="0">
                  <c:v>120</c:v>
                </c:pt>
                <c:pt idx="1">
                  <c:v>170</c:v>
                </c:pt>
                <c:pt idx="2">
                  <c:v>220</c:v>
                </c:pt>
                <c:pt idx="3">
                  <c:v>270</c:v>
                </c:pt>
                <c:pt idx="4">
                  <c:v>320</c:v>
                </c:pt>
                <c:pt idx="5">
                  <c:v>370</c:v>
                </c:pt>
                <c:pt idx="6">
                  <c:v>420</c:v>
                </c:pt>
                <c:pt idx="7">
                  <c:v>470</c:v>
                </c:pt>
                <c:pt idx="8">
                  <c:v>520</c:v>
                </c:pt>
                <c:pt idx="9">
                  <c:v>570</c:v>
                </c:pt>
              </c:numCache>
            </c:numRef>
          </c:cat>
          <c:val>
            <c:numRef>
              <c:f>Folha1!$I$3:$I$12</c:f>
              <c:numCache>
                <c:formatCode>General</c:formatCode>
                <c:ptCount val="10"/>
                <c:pt idx="0">
                  <c:v>119.99</c:v>
                </c:pt>
                <c:pt idx="1">
                  <c:v>169.51</c:v>
                </c:pt>
                <c:pt idx="2">
                  <c:v>220.19</c:v>
                </c:pt>
                <c:pt idx="3">
                  <c:v>269.7</c:v>
                </c:pt>
                <c:pt idx="4">
                  <c:v>319.79000000000002</c:v>
                </c:pt>
                <c:pt idx="5">
                  <c:v>369.89</c:v>
                </c:pt>
                <c:pt idx="6">
                  <c:v>419.4</c:v>
                </c:pt>
                <c:pt idx="7">
                  <c:v>469.5</c:v>
                </c:pt>
                <c:pt idx="8">
                  <c:v>519.01</c:v>
                </c:pt>
                <c:pt idx="9">
                  <c:v>569.69000000000005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21-4034-A72A-930C366BD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477832"/>
        <c:axId val="448479800"/>
      </c:barChart>
      <c:catAx>
        <c:axId val="44847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48479800"/>
        <c:crosses val="autoZero"/>
        <c:auto val="1"/>
        <c:lblAlgn val="ctr"/>
        <c:lblOffset val="100"/>
        <c:noMultiLvlLbl val="0"/>
      </c:catAx>
      <c:valAx>
        <c:axId val="44847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4847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516054243219598"/>
                  <c:y val="3.19907407407407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Folha1!$Y$3:$Y$20</c:f>
              <c:numCache>
                <c:formatCode>General</c:formatCode>
                <c:ptCount val="18"/>
                <c:pt idx="0">
                  <c:v>201.86</c:v>
                </c:pt>
                <c:pt idx="1">
                  <c:v>246.82500000000002</c:v>
                </c:pt>
                <c:pt idx="2">
                  <c:v>292.03499999999997</c:v>
                </c:pt>
                <c:pt idx="3">
                  <c:v>337.49250000000001</c:v>
                </c:pt>
                <c:pt idx="4">
                  <c:v>382.94499999999999</c:v>
                </c:pt>
                <c:pt idx="5">
                  <c:v>430.41</c:v>
                </c:pt>
                <c:pt idx="6">
                  <c:v>473.12</c:v>
                </c:pt>
                <c:pt idx="7">
                  <c:v>518.57500000000005</c:v>
                </c:pt>
                <c:pt idx="8">
                  <c:v>563.54</c:v>
                </c:pt>
                <c:pt idx="9">
                  <c:v>608.75</c:v>
                </c:pt>
                <c:pt idx="10">
                  <c:v>654.45000000000005</c:v>
                </c:pt>
                <c:pt idx="11">
                  <c:v>699.66000000000008</c:v>
                </c:pt>
                <c:pt idx="12">
                  <c:v>744.38250000000005</c:v>
                </c:pt>
                <c:pt idx="13">
                  <c:v>789.59</c:v>
                </c:pt>
                <c:pt idx="14">
                  <c:v>834.5575</c:v>
                </c:pt>
                <c:pt idx="15">
                  <c:v>879.28250000000003</c:v>
                </c:pt>
                <c:pt idx="16">
                  <c:v>924.98</c:v>
                </c:pt>
                <c:pt idx="17">
                  <c:v>969.44999999999993</c:v>
                </c:pt>
              </c:numCache>
            </c:numRef>
          </c:xVal>
          <c:yVal>
            <c:numRef>
              <c:f>Folha1!$Z$3:$Z$20</c:f>
              <c:numCache>
                <c:formatCode>General</c:formatCode>
                <c:ptCount val="18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F5-42AA-B22C-DF89E547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59832"/>
        <c:axId val="397261800"/>
      </c:scatterChart>
      <c:valAx>
        <c:axId val="39725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7261800"/>
        <c:crosses val="autoZero"/>
        <c:crossBetween val="midCat"/>
      </c:valAx>
      <c:valAx>
        <c:axId val="39726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7259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20501268591426072"/>
                  <c:y val="-4.1666666666666669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Folha1!$M$3:$M$20</c:f>
              <c:numCache>
                <c:formatCode>General</c:formatCode>
                <c:ptCount val="18"/>
                <c:pt idx="0">
                  <c:v>202.35</c:v>
                </c:pt>
                <c:pt idx="1">
                  <c:v>247.31</c:v>
                </c:pt>
                <c:pt idx="2">
                  <c:v>292.27999999999997</c:v>
                </c:pt>
                <c:pt idx="3">
                  <c:v>338.22</c:v>
                </c:pt>
                <c:pt idx="4">
                  <c:v>384.17</c:v>
                </c:pt>
                <c:pt idx="5">
                  <c:v>439.13</c:v>
                </c:pt>
                <c:pt idx="6">
                  <c:v>474.1</c:v>
                </c:pt>
                <c:pt idx="7">
                  <c:v>519.05999999999995</c:v>
                </c:pt>
                <c:pt idx="8">
                  <c:v>565.01</c:v>
                </c:pt>
                <c:pt idx="9">
                  <c:v>609.97</c:v>
                </c:pt>
                <c:pt idx="10">
                  <c:v>655.92</c:v>
                </c:pt>
                <c:pt idx="11">
                  <c:v>700.88</c:v>
                </c:pt>
                <c:pt idx="12">
                  <c:v>745.85</c:v>
                </c:pt>
                <c:pt idx="13">
                  <c:v>790.81</c:v>
                </c:pt>
                <c:pt idx="14">
                  <c:v>835.78</c:v>
                </c:pt>
                <c:pt idx="15">
                  <c:v>880.75</c:v>
                </c:pt>
                <c:pt idx="16">
                  <c:v>926.69</c:v>
                </c:pt>
                <c:pt idx="17">
                  <c:v>970.65</c:v>
                </c:pt>
              </c:numCache>
            </c:numRef>
          </c:xVal>
          <c:yVal>
            <c:numRef>
              <c:f>Folha1!$Z$3:$Z$20</c:f>
              <c:numCache>
                <c:formatCode>General</c:formatCode>
                <c:ptCount val="18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29-4F19-B8A9-2F8EA03A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042680"/>
        <c:axId val="396043008"/>
      </c:scatterChart>
      <c:valAx>
        <c:axId val="396042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6043008"/>
        <c:crosses val="autoZero"/>
        <c:crossBetween val="midCat"/>
      </c:valAx>
      <c:valAx>
        <c:axId val="39604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96042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4</xdr:col>
      <xdr:colOff>419100</xdr:colOff>
      <xdr:row>27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A2664A1-428D-4FFE-BB53-4EE732940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12</xdr:row>
      <xdr:rowOff>19050</xdr:rowOff>
    </xdr:from>
    <xdr:to>
      <xdr:col>8</xdr:col>
      <xdr:colOff>930275</xdr:colOff>
      <xdr:row>27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34D00DE-DC4E-47A4-BF21-CF5ABBD27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174625</xdr:colOff>
      <xdr:row>1</xdr:row>
      <xdr:rowOff>133350</xdr:rowOff>
    </xdr:from>
    <xdr:to>
      <xdr:col>33</xdr:col>
      <xdr:colOff>479425</xdr:colOff>
      <xdr:row>16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4DD58E1-FCA9-407F-9AD6-A7D2B4D3C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600074</xdr:colOff>
      <xdr:row>22</xdr:row>
      <xdr:rowOff>31750</xdr:rowOff>
    </xdr:from>
    <xdr:to>
      <xdr:col>19</xdr:col>
      <xdr:colOff>215899</xdr:colOff>
      <xdr:row>42</xdr:row>
      <xdr:rowOff>165100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4C71CA48-D578-4B04-8CC9-4232B8951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A3" sqref="A3:B8"/>
    </sheetView>
  </sheetViews>
  <sheetFormatPr defaultColWidth="15.81640625" defaultRowHeight="14.5" x14ac:dyDescent="0.35"/>
  <sheetData>
    <row r="1" spans="1:9" x14ac:dyDescent="0.35">
      <c r="A1" t="s">
        <v>12</v>
      </c>
    </row>
    <row r="2" spans="1:9" ht="15" thickBot="1" x14ac:dyDescent="0.4"/>
    <row r="3" spans="1:9" x14ac:dyDescent="0.35">
      <c r="A3" s="13" t="s">
        <v>13</v>
      </c>
      <c r="B3" s="13"/>
    </row>
    <row r="4" spans="1:9" x14ac:dyDescent="0.35">
      <c r="A4" s="10" t="s">
        <v>14</v>
      </c>
      <c r="B4" s="10">
        <v>0.99999803999106684</v>
      </c>
    </row>
    <row r="5" spans="1:9" x14ac:dyDescent="0.35">
      <c r="A5" s="10" t="s">
        <v>15</v>
      </c>
      <c r="B5" s="10">
        <v>0.99999607998597539</v>
      </c>
    </row>
    <row r="6" spans="1:9" x14ac:dyDescent="0.35">
      <c r="A6" s="10" t="s">
        <v>16</v>
      </c>
      <c r="B6" s="10">
        <v>0.99999586220741854</v>
      </c>
    </row>
    <row r="7" spans="1:9" x14ac:dyDescent="0.35">
      <c r="A7" s="10" t="s">
        <v>17</v>
      </c>
      <c r="B7" s="10">
        <v>0.30085580054532068</v>
      </c>
    </row>
    <row r="8" spans="1:9" ht="15" thickBot="1" x14ac:dyDescent="0.4">
      <c r="A8" s="11" t="s">
        <v>18</v>
      </c>
      <c r="B8" s="11">
        <v>20</v>
      </c>
    </row>
    <row r="10" spans="1:9" ht="15" thickBot="1" x14ac:dyDescent="0.4">
      <c r="A10" t="s">
        <v>19</v>
      </c>
    </row>
    <row r="11" spans="1:9" x14ac:dyDescent="0.35">
      <c r="A11" s="12"/>
      <c r="B11" s="12" t="s">
        <v>24</v>
      </c>
      <c r="C11" s="12" t="s">
        <v>25</v>
      </c>
      <c r="D11" s="12" t="s">
        <v>26</v>
      </c>
      <c r="E11" s="12" t="s">
        <v>27</v>
      </c>
      <c r="F11" s="12" t="s">
        <v>28</v>
      </c>
    </row>
    <row r="12" spans="1:9" x14ac:dyDescent="0.35">
      <c r="A12" s="10" t="s">
        <v>20</v>
      </c>
      <c r="B12" s="10">
        <v>1</v>
      </c>
      <c r="C12" s="10">
        <v>415623.37074417103</v>
      </c>
      <c r="D12" s="10">
        <v>415623.37074417103</v>
      </c>
      <c r="E12" s="10">
        <v>4591802.3064705608</v>
      </c>
      <c r="F12" s="10">
        <v>4.0538192985633892E-50</v>
      </c>
    </row>
    <row r="13" spans="1:9" x14ac:dyDescent="0.35">
      <c r="A13" s="10" t="s">
        <v>21</v>
      </c>
      <c r="B13" s="10">
        <v>18</v>
      </c>
      <c r="C13" s="10">
        <v>1.6292558289917838</v>
      </c>
      <c r="D13" s="10">
        <v>9.0514212721765769E-2</v>
      </c>
      <c r="E13" s="10"/>
      <c r="F13" s="10"/>
    </row>
    <row r="14" spans="1:9" ht="15" thickBot="1" x14ac:dyDescent="0.4">
      <c r="A14" s="11" t="s">
        <v>22</v>
      </c>
      <c r="B14" s="11">
        <v>19</v>
      </c>
      <c r="C14" s="11">
        <v>415625</v>
      </c>
      <c r="D14" s="11"/>
      <c r="E14" s="11"/>
      <c r="F14" s="11"/>
    </row>
    <row r="15" spans="1:9" ht="15" thickBot="1" x14ac:dyDescent="0.4"/>
    <row r="16" spans="1:9" x14ac:dyDescent="0.35">
      <c r="A16" s="12"/>
      <c r="B16" s="12" t="s">
        <v>29</v>
      </c>
      <c r="C16" s="12" t="s">
        <v>17</v>
      </c>
      <c r="D16" s="12" t="s">
        <v>30</v>
      </c>
      <c r="E16" s="12" t="s">
        <v>31</v>
      </c>
      <c r="F16" s="12" t="s">
        <v>32</v>
      </c>
      <c r="G16" s="12" t="s">
        <v>33</v>
      </c>
      <c r="H16" s="12" t="s">
        <v>34</v>
      </c>
      <c r="I16" s="12" t="s">
        <v>35</v>
      </c>
    </row>
    <row r="17" spans="1:9" x14ac:dyDescent="0.35">
      <c r="A17" s="10" t="s">
        <v>23</v>
      </c>
      <c r="B17" s="10">
        <v>75.798617909365021</v>
      </c>
      <c r="C17" s="10">
        <v>0.18170671801321978</v>
      </c>
      <c r="D17" s="10">
        <v>417.1481315503724</v>
      </c>
      <c r="E17" s="10">
        <v>2.5125693165574042E-37</v>
      </c>
      <c r="F17" s="10">
        <v>75.416866260631181</v>
      </c>
      <c r="G17" s="10">
        <v>76.18036955809886</v>
      </c>
      <c r="H17" s="10">
        <v>75.416866260631181</v>
      </c>
      <c r="I17" s="10">
        <v>76.18036955809886</v>
      </c>
    </row>
    <row r="18" spans="1:9" ht="15" thickBot="1" x14ac:dyDescent="0.4">
      <c r="A18" s="11" t="s">
        <v>36</v>
      </c>
      <c r="B18" s="11">
        <v>0.6138319242134046</v>
      </c>
      <c r="C18" s="11">
        <v>2.8645597184902017E-4</v>
      </c>
      <c r="D18" s="11">
        <v>2142.8491095899776</v>
      </c>
      <c r="E18" s="11">
        <v>4.0538192985633892E-50</v>
      </c>
      <c r="F18" s="11">
        <v>0.61323010254858834</v>
      </c>
      <c r="G18" s="11">
        <v>0.61443374587822086</v>
      </c>
      <c r="H18" s="11">
        <v>0.61323010254858834</v>
      </c>
      <c r="I18" s="11">
        <v>0.61443374587822086</v>
      </c>
    </row>
    <row r="22" spans="1:9" x14ac:dyDescent="0.35">
      <c r="A22" t="s">
        <v>37</v>
      </c>
    </row>
    <row r="23" spans="1:9" ht="15" thickBot="1" x14ac:dyDescent="0.4"/>
    <row r="24" spans="1:9" x14ac:dyDescent="0.35">
      <c r="A24" s="12" t="s">
        <v>38</v>
      </c>
      <c r="B24" s="12" t="s">
        <v>39</v>
      </c>
      <c r="C24" s="12" t="s">
        <v>40</v>
      </c>
    </row>
    <row r="25" spans="1:9" x14ac:dyDescent="0.35">
      <c r="A25" s="10">
        <v>1</v>
      </c>
      <c r="B25" s="10">
        <v>200.0197844124317</v>
      </c>
      <c r="C25" s="10">
        <v>-1.9784412431704368E-2</v>
      </c>
    </row>
    <row r="26" spans="1:9" x14ac:dyDescent="0.35">
      <c r="A26" s="10">
        <v>2</v>
      </c>
      <c r="B26" s="10">
        <v>224.60375297717854</v>
      </c>
      <c r="C26" s="10">
        <v>0.39624702282145563</v>
      </c>
    </row>
    <row r="27" spans="1:9" x14ac:dyDescent="0.35">
      <c r="A27" s="10">
        <v>3</v>
      </c>
      <c r="B27" s="10">
        <v>249.80769178538097</v>
      </c>
      <c r="C27" s="10">
        <v>0.19230821461903247</v>
      </c>
    </row>
    <row r="28" spans="1:9" x14ac:dyDescent="0.35">
      <c r="A28" s="10">
        <v>4</v>
      </c>
      <c r="B28" s="10">
        <v>275.01163059358339</v>
      </c>
      <c r="C28" s="10">
        <v>-1.1630593583390691E-2</v>
      </c>
    </row>
    <row r="29" spans="1:9" x14ac:dyDescent="0.35">
      <c r="A29" s="10">
        <v>5</v>
      </c>
      <c r="B29" s="10">
        <v>300.20943108254357</v>
      </c>
      <c r="C29" s="10">
        <v>-0.20943108254357412</v>
      </c>
    </row>
    <row r="30" spans="1:9" x14ac:dyDescent="0.35">
      <c r="A30" s="10">
        <v>6</v>
      </c>
      <c r="B30" s="10">
        <v>325.41336989074603</v>
      </c>
      <c r="C30" s="10">
        <v>-0.4133698907460257</v>
      </c>
    </row>
    <row r="31" spans="1:9" x14ac:dyDescent="0.35">
      <c r="A31" s="10">
        <v>7</v>
      </c>
      <c r="B31" s="10">
        <v>350.01575341321927</v>
      </c>
      <c r="C31" s="10">
        <v>-1.5753413219272261E-2</v>
      </c>
    </row>
    <row r="32" spans="1:9" x14ac:dyDescent="0.35">
      <c r="A32" s="10">
        <v>8</v>
      </c>
      <c r="B32" s="10">
        <v>375.83352414563507</v>
      </c>
      <c r="C32" s="10">
        <v>-0.83352414563506727</v>
      </c>
    </row>
    <row r="33" spans="1:3" x14ac:dyDescent="0.35">
      <c r="A33" s="10">
        <v>9</v>
      </c>
      <c r="B33" s="10">
        <v>399.81593742465276</v>
      </c>
      <c r="C33" s="10">
        <v>0.18406257534724091</v>
      </c>
    </row>
    <row r="34" spans="1:3" x14ac:dyDescent="0.35">
      <c r="A34" s="10">
        <v>10</v>
      </c>
      <c r="B34" s="10">
        <v>425.01987623285515</v>
      </c>
      <c r="C34" s="10">
        <v>-1.987623285515383E-2</v>
      </c>
    </row>
    <row r="35" spans="1:3" x14ac:dyDescent="0.35">
      <c r="A35" s="10">
        <v>11</v>
      </c>
      <c r="B35" s="10">
        <v>449.6161214360863</v>
      </c>
      <c r="C35" s="10">
        <v>0.38387856391369723</v>
      </c>
    </row>
    <row r="36" spans="1:3" x14ac:dyDescent="0.35">
      <c r="A36" s="10">
        <v>12</v>
      </c>
      <c r="B36" s="10">
        <v>474.82006024428864</v>
      </c>
      <c r="C36" s="10">
        <v>0.17993975571135934</v>
      </c>
    </row>
    <row r="37" spans="1:3" x14ac:dyDescent="0.35">
      <c r="A37" s="10">
        <v>13</v>
      </c>
      <c r="B37" s="10">
        <v>500.02399905249109</v>
      </c>
      <c r="C37" s="10">
        <v>-2.3999052491092243E-2</v>
      </c>
    </row>
    <row r="38" spans="1:3" x14ac:dyDescent="0.35">
      <c r="A38" s="10">
        <v>14</v>
      </c>
      <c r="B38" s="10">
        <v>524.62024425572213</v>
      </c>
      <c r="C38" s="10">
        <v>0.37975574427787251</v>
      </c>
    </row>
    <row r="39" spans="1:3" x14ac:dyDescent="0.35">
      <c r="A39" s="10">
        <v>15</v>
      </c>
      <c r="B39" s="10">
        <v>549.82418306392458</v>
      </c>
      <c r="C39" s="10">
        <v>0.17581693607542093</v>
      </c>
    </row>
    <row r="40" spans="1:3" x14ac:dyDescent="0.35">
      <c r="A40" s="10">
        <v>16</v>
      </c>
      <c r="B40" s="10">
        <v>575.02812187212703</v>
      </c>
      <c r="C40" s="10">
        <v>-2.8121872127030656E-2</v>
      </c>
    </row>
    <row r="41" spans="1:3" x14ac:dyDescent="0.35">
      <c r="A41" s="10">
        <v>17</v>
      </c>
      <c r="B41" s="10">
        <v>600.22592236108721</v>
      </c>
      <c r="C41" s="10">
        <v>-0.22592236108721409</v>
      </c>
    </row>
    <row r="42" spans="1:3" x14ac:dyDescent="0.35">
      <c r="A42" s="10">
        <v>18</v>
      </c>
      <c r="B42" s="10">
        <v>624.82830588356046</v>
      </c>
      <c r="C42" s="10">
        <v>0.17169411643953936</v>
      </c>
    </row>
    <row r="43" spans="1:3" x14ac:dyDescent="0.35">
      <c r="A43" s="10">
        <v>19</v>
      </c>
      <c r="B43" s="10">
        <v>650.03224469176291</v>
      </c>
      <c r="C43" s="10">
        <v>-3.2244691762912225E-2</v>
      </c>
    </row>
    <row r="44" spans="1:3" ht="15" thickBot="1" x14ac:dyDescent="0.4">
      <c r="A44" s="11">
        <v>20</v>
      </c>
      <c r="B44" s="11">
        <v>675.2300451807231</v>
      </c>
      <c r="C44" s="11">
        <v>-0.23004518072309565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50" zoomScaleNormal="50" workbookViewId="0">
      <selection activeCell="F42" sqref="F42"/>
    </sheetView>
  </sheetViews>
  <sheetFormatPr defaultRowHeight="14.5" x14ac:dyDescent="0.35"/>
  <cols>
    <col min="1" max="9" width="13.6328125" customWidth="1"/>
    <col min="10" max="12" width="14.6328125" customWidth="1"/>
  </cols>
  <sheetData>
    <row r="1" spans="1:26" x14ac:dyDescent="0.35">
      <c r="A1" s="1"/>
      <c r="B1" s="5" t="s">
        <v>4</v>
      </c>
      <c r="C1" s="5"/>
      <c r="D1" s="2" t="s">
        <v>2</v>
      </c>
      <c r="E1" s="2"/>
      <c r="F1" s="4" t="s">
        <v>5</v>
      </c>
      <c r="G1" s="4"/>
      <c r="H1" s="3" t="s">
        <v>3</v>
      </c>
      <c r="I1" s="3"/>
      <c r="K1" s="1"/>
      <c r="L1" s="5" t="s">
        <v>4</v>
      </c>
      <c r="M1" s="5"/>
      <c r="O1" s="2" t="s">
        <v>2</v>
      </c>
      <c r="P1" s="2"/>
      <c r="R1" s="4" t="s">
        <v>5</v>
      </c>
      <c r="S1" s="4"/>
      <c r="U1" s="3" t="s">
        <v>3</v>
      </c>
      <c r="V1" s="3"/>
    </row>
    <row r="2" spans="1:26" x14ac:dyDescent="0.35">
      <c r="A2" s="1" t="s">
        <v>0</v>
      </c>
      <c r="B2" s="5" t="s">
        <v>1</v>
      </c>
      <c r="C2" s="5" t="s">
        <v>6</v>
      </c>
      <c r="D2" s="2" t="s">
        <v>1</v>
      </c>
      <c r="E2" s="2" t="s">
        <v>6</v>
      </c>
      <c r="F2" s="4" t="s">
        <v>1</v>
      </c>
      <c r="G2" s="4" t="s">
        <v>6</v>
      </c>
      <c r="H2" s="3" t="s">
        <v>1</v>
      </c>
      <c r="I2" s="3" t="s">
        <v>7</v>
      </c>
      <c r="K2" s="1" t="s">
        <v>0</v>
      </c>
      <c r="L2" s="5" t="s">
        <v>1</v>
      </c>
      <c r="M2" s="5" t="s">
        <v>6</v>
      </c>
      <c r="N2" t="s">
        <v>10</v>
      </c>
      <c r="O2" s="2" t="s">
        <v>1</v>
      </c>
      <c r="P2" s="2" t="s">
        <v>6</v>
      </c>
      <c r="Q2" t="s">
        <v>10</v>
      </c>
      <c r="R2" s="4" t="s">
        <v>1</v>
      </c>
      <c r="S2" s="4" t="s">
        <v>6</v>
      </c>
      <c r="T2" t="s">
        <v>10</v>
      </c>
      <c r="U2" s="3" t="s">
        <v>1</v>
      </c>
      <c r="V2" s="3" t="s">
        <v>7</v>
      </c>
      <c r="W2" t="s">
        <v>10</v>
      </c>
      <c r="Y2" t="s">
        <v>11</v>
      </c>
    </row>
    <row r="3" spans="1:26" x14ac:dyDescent="0.35">
      <c r="A3" s="1">
        <v>120</v>
      </c>
      <c r="B3" s="5">
        <v>1.014</v>
      </c>
      <c r="C3" s="5">
        <v>120.58</v>
      </c>
      <c r="D3" s="2">
        <v>1.01</v>
      </c>
      <c r="E3" s="2">
        <v>119.99</v>
      </c>
      <c r="F3" s="4">
        <v>1.012</v>
      </c>
      <c r="G3" s="4">
        <v>120.58</v>
      </c>
      <c r="H3" s="3">
        <v>1.01</v>
      </c>
      <c r="I3" s="3">
        <v>119.99</v>
      </c>
      <c r="K3" s="1">
        <v>100</v>
      </c>
      <c r="L3" s="5">
        <v>1.0209999999999999</v>
      </c>
      <c r="M3" s="5">
        <v>202.35</v>
      </c>
      <c r="N3">
        <f>1.1068*M3-125.47</f>
        <v>98.490980000000008</v>
      </c>
      <c r="O3" s="2">
        <v>1.018</v>
      </c>
      <c r="P3" s="2">
        <v>201.37</v>
      </c>
      <c r="Q3">
        <f>1.1068*P3-122.9</f>
        <v>99.976315999999997</v>
      </c>
      <c r="R3" s="4">
        <v>1.02</v>
      </c>
      <c r="S3" s="4">
        <v>202.35</v>
      </c>
      <c r="T3">
        <f>1.1047*M3-123.36</f>
        <v>100.176045</v>
      </c>
      <c r="U3" s="3">
        <v>1.02</v>
      </c>
      <c r="V3" s="3">
        <v>201.37</v>
      </c>
      <c r="W3">
        <f>1.1096*M3-124</f>
        <v>100.52755999999997</v>
      </c>
      <c r="Y3">
        <f>(M3+P3+S3+V3)/4</f>
        <v>201.86</v>
      </c>
      <c r="Z3" s="1">
        <v>100</v>
      </c>
    </row>
    <row r="4" spans="1:26" x14ac:dyDescent="0.35">
      <c r="A4" s="1">
        <v>170</v>
      </c>
      <c r="B4" s="5">
        <v>1.427</v>
      </c>
      <c r="C4" s="5">
        <v>170.67</v>
      </c>
      <c r="D4" s="2">
        <v>1.4259999999999999</v>
      </c>
      <c r="E4" s="2">
        <v>170.09</v>
      </c>
      <c r="F4" s="4">
        <v>1.425</v>
      </c>
      <c r="G4" s="4">
        <v>170.09</v>
      </c>
      <c r="H4" s="3">
        <v>1.4219999999999999</v>
      </c>
      <c r="I4" s="3">
        <v>169.51</v>
      </c>
      <c r="K4" s="1">
        <v>150</v>
      </c>
      <c r="L4" s="5">
        <v>1.242</v>
      </c>
      <c r="M4" s="5">
        <v>247.31</v>
      </c>
      <c r="N4">
        <f t="shared" ref="N4:N21" si="0">1.1068*M4-125.47</f>
        <v>148.25270800000001</v>
      </c>
      <c r="O4" s="2">
        <v>1.2410000000000001</v>
      </c>
      <c r="P4" s="2">
        <v>246.34</v>
      </c>
      <c r="Q4">
        <f t="shared" ref="Q4:Q21" si="1">1.1068*P4-122.9</f>
        <v>149.749112</v>
      </c>
      <c r="R4" s="4">
        <v>1.2430000000000001</v>
      </c>
      <c r="S4" s="4">
        <v>247.31</v>
      </c>
      <c r="T4">
        <f t="shared" ref="T4:T21" si="2">1.1047*M4-123.36</f>
        <v>149.84335699999997</v>
      </c>
      <c r="U4" s="3">
        <v>1.24</v>
      </c>
      <c r="V4" s="3">
        <v>246.34</v>
      </c>
      <c r="W4">
        <f t="shared" ref="W4:W21" si="3">1.1096*M4-124</f>
        <v>150.41517599999997</v>
      </c>
      <c r="Y4">
        <f t="shared" ref="Y4:Y21" si="4">(M4+P4+S4+V4)/4</f>
        <v>246.82500000000002</v>
      </c>
      <c r="Z4" s="1">
        <v>150</v>
      </c>
    </row>
    <row r="5" spans="1:26" x14ac:dyDescent="0.35">
      <c r="A5" s="1">
        <v>220</v>
      </c>
      <c r="B5" s="5">
        <v>1.8420000000000001</v>
      </c>
      <c r="C5" s="5">
        <v>220.77</v>
      </c>
      <c r="D5" s="2">
        <v>1.8380000000000001</v>
      </c>
      <c r="E5" s="2">
        <v>219.6</v>
      </c>
      <c r="F5" s="4">
        <v>1.8420000000000001</v>
      </c>
      <c r="G5" s="4">
        <v>220.77</v>
      </c>
      <c r="H5" s="3">
        <v>1.8420000000000001</v>
      </c>
      <c r="I5" s="3">
        <v>220.19</v>
      </c>
      <c r="K5" s="1">
        <v>200</v>
      </c>
      <c r="L5" s="5">
        <v>1.4650000000000001</v>
      </c>
      <c r="M5" s="5">
        <v>292.27999999999997</v>
      </c>
      <c r="N5">
        <f t="shared" si="0"/>
        <v>198.02550399999998</v>
      </c>
      <c r="O5" s="2">
        <v>1.4630000000000001</v>
      </c>
      <c r="P5" s="2">
        <v>291.3</v>
      </c>
      <c r="Q5">
        <f t="shared" si="1"/>
        <v>199.51084</v>
      </c>
      <c r="R5" s="4">
        <v>1.4650000000000001</v>
      </c>
      <c r="S5" s="4">
        <v>292.27999999999997</v>
      </c>
      <c r="T5">
        <f t="shared" si="2"/>
        <v>199.52171599999997</v>
      </c>
      <c r="U5" s="3">
        <v>1.4630000000000001</v>
      </c>
      <c r="V5" s="3">
        <v>292.27999999999997</v>
      </c>
      <c r="W5">
        <f t="shared" si="3"/>
        <v>200.31388799999996</v>
      </c>
      <c r="Y5">
        <f t="shared" si="4"/>
        <v>292.03499999999997</v>
      </c>
      <c r="Z5" s="1">
        <v>200</v>
      </c>
    </row>
    <row r="6" spans="1:26" x14ac:dyDescent="0.35">
      <c r="A6" s="1">
        <v>270</v>
      </c>
      <c r="B6" s="5">
        <v>2.258</v>
      </c>
      <c r="C6" s="5">
        <v>270.86</v>
      </c>
      <c r="D6" s="2">
        <v>2.2519999999999998</v>
      </c>
      <c r="E6" s="2">
        <v>269.7</v>
      </c>
      <c r="F6" s="4">
        <v>2.2559999999999998</v>
      </c>
      <c r="G6" s="4">
        <v>270.86</v>
      </c>
      <c r="H6" s="3">
        <v>2.2450000000000001</v>
      </c>
      <c r="I6" s="3">
        <v>269.7</v>
      </c>
      <c r="K6" s="1">
        <v>250</v>
      </c>
      <c r="L6" s="5">
        <v>1.6890000000000001</v>
      </c>
      <c r="M6" s="5">
        <v>338.22</v>
      </c>
      <c r="N6">
        <f t="shared" si="0"/>
        <v>248.87189600000002</v>
      </c>
      <c r="O6" s="2">
        <v>1.6879999999999999</v>
      </c>
      <c r="P6" s="2">
        <v>337.24</v>
      </c>
      <c r="Q6">
        <f t="shared" si="1"/>
        <v>250.35723199999998</v>
      </c>
      <c r="R6" s="4">
        <v>1.6870000000000001</v>
      </c>
      <c r="S6" s="4">
        <v>337.24</v>
      </c>
      <c r="T6">
        <f t="shared" si="2"/>
        <v>250.27163400000001</v>
      </c>
      <c r="U6" s="3">
        <v>1.6850000000000001</v>
      </c>
      <c r="V6" s="3">
        <v>337.27</v>
      </c>
      <c r="W6">
        <f t="shared" si="3"/>
        <v>251.28891199999998</v>
      </c>
      <c r="Y6">
        <f t="shared" si="4"/>
        <v>337.49250000000001</v>
      </c>
      <c r="Z6" s="1">
        <v>250</v>
      </c>
    </row>
    <row r="7" spans="1:26" x14ac:dyDescent="0.35">
      <c r="A7" s="1">
        <v>320</v>
      </c>
      <c r="B7" s="5">
        <v>2.6749999999999998</v>
      </c>
      <c r="C7" s="5">
        <v>320.95999999999998</v>
      </c>
      <c r="D7" s="2">
        <v>2.6680000000000001</v>
      </c>
      <c r="E7" s="2">
        <v>319.79000000000002</v>
      </c>
      <c r="F7" s="4">
        <v>2.6709999999999998</v>
      </c>
      <c r="G7" s="4">
        <v>320.38</v>
      </c>
      <c r="H7" s="3">
        <v>2.6640000000000001</v>
      </c>
      <c r="I7" s="3">
        <v>319.79000000000002</v>
      </c>
      <c r="K7" s="1">
        <v>300</v>
      </c>
      <c r="L7" s="5">
        <v>1.9139999999999999</v>
      </c>
      <c r="M7" s="5">
        <v>384.17</v>
      </c>
      <c r="N7">
        <f t="shared" si="0"/>
        <v>299.72935600000005</v>
      </c>
      <c r="O7" s="2">
        <v>1.909</v>
      </c>
      <c r="P7" s="2">
        <v>382.21</v>
      </c>
      <c r="Q7">
        <f t="shared" si="1"/>
        <v>300.13002799999992</v>
      </c>
      <c r="R7" s="4">
        <v>1.9119999999999999</v>
      </c>
      <c r="S7" s="4">
        <v>383.19</v>
      </c>
      <c r="T7">
        <f t="shared" si="2"/>
        <v>301.032599</v>
      </c>
      <c r="U7" s="3">
        <v>1.9079999999999999</v>
      </c>
      <c r="V7" s="3">
        <v>382.21</v>
      </c>
      <c r="W7">
        <f t="shared" si="3"/>
        <v>302.27503200000001</v>
      </c>
      <c r="Y7">
        <f t="shared" si="4"/>
        <v>382.94499999999999</v>
      </c>
      <c r="Z7" s="1">
        <v>300</v>
      </c>
    </row>
    <row r="8" spans="1:26" x14ac:dyDescent="0.35">
      <c r="A8" s="1">
        <v>370</v>
      </c>
      <c r="B8" s="5">
        <v>3.0870000000000002</v>
      </c>
      <c r="C8" s="5">
        <v>371.05</v>
      </c>
      <c r="D8" s="2">
        <v>3.0840000000000001</v>
      </c>
      <c r="E8" s="2">
        <v>370.47</v>
      </c>
      <c r="F8" s="4">
        <v>3.0870000000000002</v>
      </c>
      <c r="G8" s="4">
        <v>371.05</v>
      </c>
      <c r="H8" s="3">
        <v>3.08</v>
      </c>
      <c r="I8" s="3">
        <v>369.89</v>
      </c>
      <c r="K8" s="1">
        <v>350</v>
      </c>
      <c r="L8" s="5">
        <v>2.1379999999999999</v>
      </c>
      <c r="M8" s="5">
        <v>439.13</v>
      </c>
      <c r="N8">
        <f t="shared" si="0"/>
        <v>360.55908399999998</v>
      </c>
      <c r="O8" s="2">
        <v>2.13</v>
      </c>
      <c r="P8" s="2">
        <v>427.18</v>
      </c>
      <c r="Q8">
        <f t="shared" si="1"/>
        <v>349.90282400000001</v>
      </c>
      <c r="R8" s="4">
        <v>2.1339999999999999</v>
      </c>
      <c r="S8" s="4">
        <v>428.15</v>
      </c>
      <c r="T8">
        <f t="shared" si="2"/>
        <v>361.74691100000001</v>
      </c>
      <c r="U8" s="3">
        <v>2.1280000000000001</v>
      </c>
      <c r="V8" s="3">
        <v>427.18</v>
      </c>
      <c r="W8">
        <f t="shared" si="3"/>
        <v>363.25864799999994</v>
      </c>
      <c r="Y8">
        <f t="shared" si="4"/>
        <v>430.41</v>
      </c>
      <c r="Z8" s="1">
        <v>350</v>
      </c>
    </row>
    <row r="9" spans="1:26" x14ac:dyDescent="0.35">
      <c r="A9" s="1">
        <v>420</v>
      </c>
      <c r="B9" s="5">
        <v>3.5</v>
      </c>
      <c r="C9" s="5">
        <v>421.15</v>
      </c>
      <c r="D9" s="2">
        <v>3.5</v>
      </c>
      <c r="E9" s="2">
        <v>420.57</v>
      </c>
      <c r="F9" s="4">
        <v>3.4980000000000002</v>
      </c>
      <c r="G9" s="4">
        <v>421.15</v>
      </c>
      <c r="H9" s="3">
        <v>3.4940000000000002</v>
      </c>
      <c r="I9" s="3">
        <v>419.4</v>
      </c>
      <c r="K9" s="1">
        <v>400</v>
      </c>
      <c r="L9" s="5">
        <v>2.3610000000000002</v>
      </c>
      <c r="M9" s="5">
        <v>474.1</v>
      </c>
      <c r="N9">
        <f t="shared" si="0"/>
        <v>399.26387999999997</v>
      </c>
      <c r="O9" s="2">
        <v>2.3540000000000001</v>
      </c>
      <c r="P9" s="2">
        <v>472.14</v>
      </c>
      <c r="Q9">
        <f t="shared" si="1"/>
        <v>399.66455199999996</v>
      </c>
      <c r="R9" s="4">
        <v>2.36</v>
      </c>
      <c r="S9" s="4">
        <v>474.1</v>
      </c>
      <c r="T9">
        <f t="shared" si="2"/>
        <v>400.37827000000004</v>
      </c>
      <c r="U9" s="3">
        <v>2.3519999999999999</v>
      </c>
      <c r="V9" s="3">
        <v>472.14</v>
      </c>
      <c r="W9">
        <f t="shared" si="3"/>
        <v>402.06136000000004</v>
      </c>
      <c r="Y9">
        <f t="shared" si="4"/>
        <v>473.12</v>
      </c>
      <c r="Z9" s="1">
        <v>400</v>
      </c>
    </row>
    <row r="10" spans="1:26" x14ac:dyDescent="0.35">
      <c r="A10" s="1">
        <v>470</v>
      </c>
      <c r="B10" s="5">
        <v>3.9</v>
      </c>
      <c r="C10" s="5">
        <v>471.24</v>
      </c>
      <c r="D10" s="2">
        <v>3.9</v>
      </c>
      <c r="E10" s="2">
        <v>470.08</v>
      </c>
      <c r="F10" s="4">
        <v>3.9</v>
      </c>
      <c r="G10" s="4">
        <v>470.66</v>
      </c>
      <c r="H10" s="3">
        <v>3.89</v>
      </c>
      <c r="I10" s="3">
        <v>469.5</v>
      </c>
      <c r="K10" s="1">
        <v>450</v>
      </c>
      <c r="L10" s="5">
        <v>2.5819999999999999</v>
      </c>
      <c r="M10" s="5">
        <v>519.05999999999995</v>
      </c>
      <c r="N10">
        <f t="shared" si="0"/>
        <v>449.02560799999992</v>
      </c>
      <c r="O10" s="2">
        <v>2.577</v>
      </c>
      <c r="P10" s="2">
        <v>518.09</v>
      </c>
      <c r="Q10">
        <f t="shared" si="1"/>
        <v>450.52201200000002</v>
      </c>
      <c r="R10" s="4">
        <v>2.5819999999999999</v>
      </c>
      <c r="S10" s="4">
        <v>519.05999999999995</v>
      </c>
      <c r="T10">
        <f t="shared" si="2"/>
        <v>450.04558199999997</v>
      </c>
      <c r="U10" s="3">
        <v>2.5779999999999998</v>
      </c>
      <c r="V10" s="3">
        <v>518.09</v>
      </c>
      <c r="W10">
        <f t="shared" si="3"/>
        <v>451.9489759999999</v>
      </c>
      <c r="Y10">
        <f t="shared" si="4"/>
        <v>518.57500000000005</v>
      </c>
      <c r="Z10" s="1">
        <v>450</v>
      </c>
    </row>
    <row r="11" spans="1:26" x14ac:dyDescent="0.35">
      <c r="A11" s="1">
        <v>520</v>
      </c>
      <c r="B11" s="5">
        <v>4.3099999999999996</v>
      </c>
      <c r="C11" s="5">
        <v>520.16999999999996</v>
      </c>
      <c r="D11" s="2">
        <v>4.32</v>
      </c>
      <c r="E11" s="2">
        <v>519.59</v>
      </c>
      <c r="F11" s="4">
        <v>4.32</v>
      </c>
      <c r="G11" s="4">
        <v>521.34</v>
      </c>
      <c r="H11" s="3">
        <v>4.3099999999999996</v>
      </c>
      <c r="I11" s="3">
        <v>519.01</v>
      </c>
      <c r="K11" s="1">
        <v>500</v>
      </c>
      <c r="L11" s="5">
        <v>2.8090000000000002</v>
      </c>
      <c r="M11" s="5">
        <v>565.01</v>
      </c>
      <c r="N11">
        <f t="shared" si="0"/>
        <v>499.88306799999998</v>
      </c>
      <c r="O11" s="2">
        <v>2.7989999999999999</v>
      </c>
      <c r="P11" s="2">
        <v>563.04999999999995</v>
      </c>
      <c r="Q11">
        <f t="shared" si="1"/>
        <v>500.28373999999997</v>
      </c>
      <c r="R11" s="4">
        <v>2.8050000000000002</v>
      </c>
      <c r="S11" s="4">
        <v>564.03</v>
      </c>
      <c r="T11">
        <f t="shared" si="2"/>
        <v>500.80654700000002</v>
      </c>
      <c r="U11" s="3">
        <v>2.7970000000000002</v>
      </c>
      <c r="V11" s="3">
        <v>562.07000000000005</v>
      </c>
      <c r="W11">
        <f t="shared" si="3"/>
        <v>502.93509599999993</v>
      </c>
      <c r="Y11">
        <f t="shared" si="4"/>
        <v>563.54</v>
      </c>
      <c r="Z11" s="1">
        <v>500</v>
      </c>
    </row>
    <row r="12" spans="1:26" x14ac:dyDescent="0.35">
      <c r="A12" s="1">
        <v>570</v>
      </c>
      <c r="B12" s="5">
        <v>4.7300000000000004</v>
      </c>
      <c r="C12" s="5">
        <v>570.27</v>
      </c>
      <c r="D12" s="2">
        <v>4.7300000000000004</v>
      </c>
      <c r="E12" s="2">
        <v>569.1</v>
      </c>
      <c r="F12" s="4">
        <v>4.7300000000000004</v>
      </c>
      <c r="G12" s="4">
        <v>570.27</v>
      </c>
      <c r="H12" s="3">
        <v>4.72</v>
      </c>
      <c r="I12" s="3">
        <v>569.69000000000005</v>
      </c>
      <c r="K12" s="1">
        <v>550</v>
      </c>
      <c r="L12" s="5">
        <v>3.0289999999999999</v>
      </c>
      <c r="M12" s="5">
        <v>609.97</v>
      </c>
      <c r="N12">
        <f t="shared" si="0"/>
        <v>549.64479600000004</v>
      </c>
      <c r="O12" s="2">
        <v>3.0219999999999998</v>
      </c>
      <c r="P12" s="2">
        <v>608.02</v>
      </c>
      <c r="Q12">
        <f t="shared" si="1"/>
        <v>550.05653600000005</v>
      </c>
      <c r="R12" s="4">
        <v>3.0310000000000001</v>
      </c>
      <c r="S12" s="4">
        <v>609.97</v>
      </c>
      <c r="T12">
        <f t="shared" si="2"/>
        <v>550.47385900000006</v>
      </c>
      <c r="U12" s="3">
        <v>3.02</v>
      </c>
      <c r="V12" s="3">
        <v>607.04</v>
      </c>
      <c r="W12">
        <f t="shared" si="3"/>
        <v>552.82271200000002</v>
      </c>
      <c r="Y12">
        <f t="shared" si="4"/>
        <v>608.75</v>
      </c>
      <c r="Z12" s="1">
        <v>550</v>
      </c>
    </row>
    <row r="13" spans="1:26" x14ac:dyDescent="0.35">
      <c r="J13" t="s">
        <v>8</v>
      </c>
      <c r="K13" s="1">
        <v>600</v>
      </c>
      <c r="L13" s="5">
        <v>3.2549999999999999</v>
      </c>
      <c r="M13" s="5">
        <v>655.92</v>
      </c>
      <c r="N13">
        <f t="shared" si="0"/>
        <v>600.50225599999987</v>
      </c>
      <c r="O13" s="2">
        <v>3.2450000000000001</v>
      </c>
      <c r="P13" s="2">
        <v>652.98</v>
      </c>
      <c r="Q13">
        <f t="shared" si="1"/>
        <v>599.818264</v>
      </c>
      <c r="R13" s="4">
        <v>3.2549999999999999</v>
      </c>
      <c r="S13" s="4">
        <v>655.92</v>
      </c>
      <c r="T13">
        <f t="shared" si="2"/>
        <v>601.234824</v>
      </c>
      <c r="U13" s="3">
        <v>3.2429999999999999</v>
      </c>
      <c r="V13" s="3">
        <v>652.98</v>
      </c>
      <c r="W13">
        <f t="shared" si="3"/>
        <v>603.80883199999994</v>
      </c>
      <c r="Y13">
        <f t="shared" si="4"/>
        <v>654.45000000000005</v>
      </c>
      <c r="Z13" s="1">
        <v>600</v>
      </c>
    </row>
    <row r="14" spans="1:26" x14ac:dyDescent="0.35">
      <c r="K14" s="1">
        <v>650</v>
      </c>
      <c r="L14" s="5">
        <v>3.4780000000000002</v>
      </c>
      <c r="M14" s="5">
        <v>700.88</v>
      </c>
      <c r="N14">
        <f t="shared" si="0"/>
        <v>650.26398399999994</v>
      </c>
      <c r="O14" s="2">
        <v>3.4689999999999999</v>
      </c>
      <c r="P14" s="2">
        <v>698.93</v>
      </c>
      <c r="Q14">
        <f t="shared" si="1"/>
        <v>650.67572399999995</v>
      </c>
      <c r="R14" s="4">
        <v>3.48</v>
      </c>
      <c r="S14" s="4">
        <v>700.88</v>
      </c>
      <c r="T14">
        <f t="shared" si="2"/>
        <v>650.90213600000004</v>
      </c>
      <c r="U14" s="3">
        <v>3.4660000000000002</v>
      </c>
      <c r="V14" s="3">
        <v>697.95</v>
      </c>
      <c r="W14">
        <f t="shared" si="3"/>
        <v>653.69644799999992</v>
      </c>
      <c r="Y14">
        <f t="shared" si="4"/>
        <v>699.66000000000008</v>
      </c>
      <c r="Z14" s="1">
        <v>650</v>
      </c>
    </row>
    <row r="15" spans="1:26" x14ac:dyDescent="0.35">
      <c r="K15" s="1">
        <v>700</v>
      </c>
      <c r="L15" s="5">
        <v>3.7</v>
      </c>
      <c r="M15" s="5">
        <v>745.85</v>
      </c>
      <c r="N15">
        <f t="shared" si="0"/>
        <v>700.03678000000002</v>
      </c>
      <c r="O15" s="2">
        <v>3.6920000000000002</v>
      </c>
      <c r="P15" s="2">
        <v>743.89</v>
      </c>
      <c r="Q15">
        <f t="shared" si="1"/>
        <v>700.43745200000001</v>
      </c>
      <c r="R15" s="4">
        <v>3.698</v>
      </c>
      <c r="S15" s="4">
        <v>744.87</v>
      </c>
      <c r="T15">
        <f t="shared" si="2"/>
        <v>700.58049500000004</v>
      </c>
      <c r="U15" s="3">
        <v>3.6859999999999999</v>
      </c>
      <c r="V15" s="3">
        <v>742.92</v>
      </c>
      <c r="W15">
        <f t="shared" si="3"/>
        <v>703.59515999999996</v>
      </c>
      <c r="Y15">
        <f t="shared" si="4"/>
        <v>744.38250000000005</v>
      </c>
      <c r="Z15" s="1">
        <v>700</v>
      </c>
    </row>
    <row r="16" spans="1:26" x14ac:dyDescent="0.35">
      <c r="K16" s="1">
        <v>750</v>
      </c>
      <c r="L16" s="5">
        <v>3.9239999999999999</v>
      </c>
      <c r="M16" s="5">
        <v>790.81</v>
      </c>
      <c r="N16">
        <f t="shared" si="0"/>
        <v>749.79850799999997</v>
      </c>
      <c r="O16" s="2">
        <v>3.911</v>
      </c>
      <c r="P16" s="2">
        <v>787.88</v>
      </c>
      <c r="Q16">
        <f t="shared" si="1"/>
        <v>749.125584</v>
      </c>
      <c r="R16" s="4">
        <v>3.9249999999999998</v>
      </c>
      <c r="S16" s="4">
        <v>791.79</v>
      </c>
      <c r="T16">
        <f t="shared" si="2"/>
        <v>750.24780699999997</v>
      </c>
      <c r="U16" s="3">
        <v>3.907</v>
      </c>
      <c r="V16" s="3">
        <v>787.88</v>
      </c>
      <c r="W16">
        <f t="shared" si="3"/>
        <v>753.48277599999983</v>
      </c>
      <c r="Y16">
        <f t="shared" si="4"/>
        <v>789.59</v>
      </c>
      <c r="Z16" s="1">
        <v>750</v>
      </c>
    </row>
    <row r="17" spans="10:26" x14ac:dyDescent="0.35">
      <c r="K17" s="1">
        <v>800</v>
      </c>
      <c r="L17" s="5">
        <v>4.13</v>
      </c>
      <c r="M17" s="5">
        <v>835.78</v>
      </c>
      <c r="N17">
        <f t="shared" si="0"/>
        <v>799.57130399999994</v>
      </c>
      <c r="O17" s="2">
        <v>4.12</v>
      </c>
      <c r="P17" s="2">
        <v>833.82</v>
      </c>
      <c r="Q17">
        <f t="shared" si="1"/>
        <v>799.97197600000004</v>
      </c>
      <c r="R17" s="4">
        <v>4.13</v>
      </c>
      <c r="S17" s="4">
        <v>835.78</v>
      </c>
      <c r="T17">
        <f t="shared" si="2"/>
        <v>799.92616599999997</v>
      </c>
      <c r="U17" s="3">
        <v>4.12</v>
      </c>
      <c r="V17" s="3">
        <v>832.85</v>
      </c>
      <c r="W17">
        <f t="shared" si="3"/>
        <v>803.38148799999988</v>
      </c>
      <c r="Y17">
        <f t="shared" si="4"/>
        <v>834.5575</v>
      </c>
      <c r="Z17" s="1">
        <v>800</v>
      </c>
    </row>
    <row r="18" spans="10:26" x14ac:dyDescent="0.35">
      <c r="K18" s="1">
        <v>850</v>
      </c>
      <c r="L18" s="5">
        <v>4.3499999999999996</v>
      </c>
      <c r="M18" s="5">
        <v>880.75</v>
      </c>
      <c r="N18">
        <f t="shared" si="0"/>
        <v>849.34410000000003</v>
      </c>
      <c r="O18" s="2">
        <v>4.3499999999999996</v>
      </c>
      <c r="P18" s="2">
        <v>878.79</v>
      </c>
      <c r="Q18">
        <f t="shared" si="1"/>
        <v>849.74477200000001</v>
      </c>
      <c r="R18" s="4">
        <v>4.3499999999999996</v>
      </c>
      <c r="S18" s="4">
        <v>880.75</v>
      </c>
      <c r="T18">
        <f t="shared" si="2"/>
        <v>849.60452499999997</v>
      </c>
      <c r="U18" s="3">
        <v>4.34</v>
      </c>
      <c r="V18" s="3">
        <v>876.84</v>
      </c>
      <c r="W18">
        <f t="shared" si="3"/>
        <v>853.28019999999992</v>
      </c>
      <c r="Y18">
        <f t="shared" si="4"/>
        <v>879.28250000000003</v>
      </c>
      <c r="Z18" s="1">
        <v>850</v>
      </c>
    </row>
    <row r="19" spans="10:26" x14ac:dyDescent="0.35">
      <c r="K19" s="1">
        <v>900</v>
      </c>
      <c r="L19" s="5">
        <v>4.59</v>
      </c>
      <c r="M19" s="5">
        <v>926.69</v>
      </c>
      <c r="N19">
        <f t="shared" si="0"/>
        <v>900.19049199999995</v>
      </c>
      <c r="O19" s="2">
        <v>4.57</v>
      </c>
      <c r="P19" s="2">
        <v>923.76</v>
      </c>
      <c r="Q19">
        <f t="shared" si="1"/>
        <v>899.51756799999998</v>
      </c>
      <c r="R19" s="4">
        <v>4.58</v>
      </c>
      <c r="S19" s="4">
        <v>925.71</v>
      </c>
      <c r="T19">
        <f t="shared" si="2"/>
        <v>900.35444300000006</v>
      </c>
      <c r="U19" s="3">
        <v>4.57</v>
      </c>
      <c r="V19" s="3">
        <v>923.76</v>
      </c>
      <c r="W19">
        <f t="shared" si="3"/>
        <v>904.255224</v>
      </c>
      <c r="Y19">
        <f t="shared" si="4"/>
        <v>924.98</v>
      </c>
      <c r="Z19" s="1">
        <v>900</v>
      </c>
    </row>
    <row r="20" spans="10:26" x14ac:dyDescent="0.35">
      <c r="K20" s="1">
        <v>950</v>
      </c>
      <c r="L20" s="5">
        <v>4.8</v>
      </c>
      <c r="M20" s="5">
        <v>970.65</v>
      </c>
      <c r="N20">
        <f t="shared" si="0"/>
        <v>948.84541999999988</v>
      </c>
      <c r="O20" s="2">
        <v>4.79</v>
      </c>
      <c r="P20" s="2">
        <v>969.7</v>
      </c>
      <c r="Q20">
        <f t="shared" si="1"/>
        <v>950.36396000000002</v>
      </c>
      <c r="R20" s="4">
        <v>4.8</v>
      </c>
      <c r="S20" s="4">
        <v>970.68</v>
      </c>
      <c r="T20">
        <f t="shared" si="2"/>
        <v>948.917055</v>
      </c>
      <c r="U20" s="3">
        <v>4.78</v>
      </c>
      <c r="V20" s="3">
        <v>966.77</v>
      </c>
      <c r="W20">
        <f t="shared" si="3"/>
        <v>953.03323999999998</v>
      </c>
      <c r="Y20">
        <f t="shared" si="4"/>
        <v>969.44999999999993</v>
      </c>
      <c r="Z20" s="1">
        <v>950</v>
      </c>
    </row>
    <row r="21" spans="10:26" x14ac:dyDescent="0.35">
      <c r="J21" t="s">
        <v>9</v>
      </c>
      <c r="K21" s="1">
        <v>1000</v>
      </c>
      <c r="L21" s="5">
        <v>5.03</v>
      </c>
      <c r="M21" s="5">
        <v>1000</v>
      </c>
      <c r="N21">
        <f t="shared" si="0"/>
        <v>981.32999999999993</v>
      </c>
      <c r="O21" s="2">
        <v>5.0199999999999996</v>
      </c>
      <c r="P21" s="2">
        <v>1000</v>
      </c>
      <c r="Q21">
        <f t="shared" si="1"/>
        <v>983.9</v>
      </c>
      <c r="R21" s="4">
        <v>5.0199999999999996</v>
      </c>
      <c r="S21" s="4">
        <v>1000</v>
      </c>
      <c r="T21">
        <f t="shared" si="2"/>
        <v>981.34</v>
      </c>
      <c r="U21" s="3">
        <v>5</v>
      </c>
      <c r="V21" s="3">
        <v>1000</v>
      </c>
      <c r="W21">
        <f t="shared" si="3"/>
        <v>985.59999999999991</v>
      </c>
      <c r="X21">
        <v>980</v>
      </c>
      <c r="Y21">
        <f t="shared" si="4"/>
        <v>1000</v>
      </c>
      <c r="Z21" s="1">
        <v>1000</v>
      </c>
    </row>
    <row r="23" spans="10:26" x14ac:dyDescent="0.35">
      <c r="M23" s="8">
        <v>11</v>
      </c>
      <c r="P23" s="9">
        <v>23</v>
      </c>
      <c r="S23" s="6">
        <v>-5</v>
      </c>
      <c r="V23" s="7">
        <v>15</v>
      </c>
    </row>
    <row r="34" spans="3:4" x14ac:dyDescent="0.35">
      <c r="C34">
        <v>200</v>
      </c>
      <c r="D34">
        <v>202.37</v>
      </c>
    </row>
    <row r="35" spans="3:4" x14ac:dyDescent="0.35">
      <c r="C35">
        <v>225</v>
      </c>
      <c r="D35">
        <v>242.42</v>
      </c>
    </row>
    <row r="36" spans="3:4" x14ac:dyDescent="0.35">
      <c r="C36">
        <v>250</v>
      </c>
      <c r="D36">
        <v>283.48</v>
      </c>
    </row>
    <row r="37" spans="3:4" x14ac:dyDescent="0.35">
      <c r="C37">
        <v>275</v>
      </c>
      <c r="D37">
        <v>324.54000000000002</v>
      </c>
    </row>
    <row r="38" spans="3:4" x14ac:dyDescent="0.35">
      <c r="C38">
        <v>300</v>
      </c>
      <c r="D38">
        <v>365.59</v>
      </c>
    </row>
    <row r="39" spans="3:4" x14ac:dyDescent="0.35">
      <c r="C39">
        <v>325</v>
      </c>
      <c r="D39">
        <v>406.65</v>
      </c>
    </row>
    <row r="40" spans="3:4" x14ac:dyDescent="0.35">
      <c r="C40">
        <v>350</v>
      </c>
      <c r="D40">
        <v>446.73</v>
      </c>
    </row>
    <row r="41" spans="3:4" x14ac:dyDescent="0.35">
      <c r="C41">
        <v>375</v>
      </c>
      <c r="D41">
        <v>488.79</v>
      </c>
    </row>
    <row r="42" spans="3:4" x14ac:dyDescent="0.35">
      <c r="C42">
        <v>400</v>
      </c>
      <c r="D42">
        <v>527.86</v>
      </c>
    </row>
    <row r="43" spans="3:4" x14ac:dyDescent="0.35">
      <c r="C43">
        <v>425</v>
      </c>
      <c r="D43">
        <v>568.91999999999996</v>
      </c>
    </row>
    <row r="44" spans="3:4" x14ac:dyDescent="0.35">
      <c r="C44">
        <v>450</v>
      </c>
      <c r="D44">
        <v>608.99</v>
      </c>
    </row>
    <row r="45" spans="3:4" x14ac:dyDescent="0.35">
      <c r="C45">
        <v>475</v>
      </c>
      <c r="D45">
        <v>650.04999999999995</v>
      </c>
    </row>
    <row r="46" spans="3:4" x14ac:dyDescent="0.35">
      <c r="C46">
        <v>500</v>
      </c>
      <c r="D46">
        <v>691.11</v>
      </c>
    </row>
    <row r="47" spans="3:4" x14ac:dyDescent="0.35">
      <c r="C47">
        <v>525</v>
      </c>
      <c r="D47">
        <v>731.18</v>
      </c>
    </row>
    <row r="48" spans="3:4" x14ac:dyDescent="0.35">
      <c r="C48">
        <v>550</v>
      </c>
      <c r="D48">
        <v>772.24</v>
      </c>
    </row>
    <row r="49" spans="3:4" x14ac:dyDescent="0.35">
      <c r="C49">
        <v>575</v>
      </c>
      <c r="D49">
        <v>813.3</v>
      </c>
    </row>
    <row r="50" spans="3:4" x14ac:dyDescent="0.35">
      <c r="C50">
        <v>600</v>
      </c>
      <c r="D50">
        <v>854.35</v>
      </c>
    </row>
    <row r="51" spans="3:4" x14ac:dyDescent="0.35">
      <c r="C51">
        <v>625</v>
      </c>
      <c r="D51">
        <v>894.43</v>
      </c>
    </row>
    <row r="52" spans="3:4" x14ac:dyDescent="0.35">
      <c r="C52">
        <v>650</v>
      </c>
      <c r="D52">
        <v>935.49</v>
      </c>
    </row>
    <row r="53" spans="3:4" x14ac:dyDescent="0.35">
      <c r="C53">
        <v>675</v>
      </c>
      <c r="D53">
        <v>976.54</v>
      </c>
    </row>
    <row r="54" spans="3:4" x14ac:dyDescent="0.35">
      <c r="C54">
        <v>700</v>
      </c>
      <c r="D54">
        <v>1000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Folha2</vt:lpstr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Armindo Goncalves</dc:creator>
  <cp:lastModifiedBy>Armindo Goncalves</cp:lastModifiedBy>
  <cp:lastPrinted>2017-06-20T13:06:24Z</cp:lastPrinted>
  <dcterms:created xsi:type="dcterms:W3CDTF">2017-06-19T10:15:13Z</dcterms:created>
  <dcterms:modified xsi:type="dcterms:W3CDTF">2017-07-13T09:47:15Z</dcterms:modified>
</cp:coreProperties>
</file>