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1" activeTab="0"/>
  </bookViews>
  <sheets>
    <sheet name="Folha1" sheetId="1" r:id="rId1"/>
    <sheet name="Folha2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<sst xmlns="http://schemas.openxmlformats.org/spreadsheetml/2006/main" count="84" uniqueCount="67">
  <si>
    <r>
      <t>Pressão</t>
    </r>
    <r>
      <rPr>
        <sz val="8"/>
        <rFont val="Arial"/>
        <family val="2"/>
      </rPr>
      <t>(bar)</t>
    </r>
  </si>
  <si>
    <t>hd(mm)</t>
  </si>
  <si>
    <t>h(vazio)</t>
  </si>
  <si>
    <t>massa(g)</t>
  </si>
  <si>
    <t>P6-P1</t>
  </si>
  <si>
    <r>
      <t>h</t>
    </r>
    <r>
      <rPr>
        <sz val="6"/>
        <rFont val="Arial"/>
        <family val="2"/>
      </rPr>
      <t>min</t>
    </r>
    <r>
      <rPr>
        <sz val="10"/>
        <rFont val="Arial"/>
        <family val="0"/>
      </rPr>
      <t xml:space="preserve"> musculo</t>
    </r>
  </si>
  <si>
    <r>
      <t>h</t>
    </r>
    <r>
      <rPr>
        <sz val="6"/>
        <rFont val="Arial"/>
        <family val="2"/>
      </rPr>
      <t>max</t>
    </r>
    <r>
      <rPr>
        <sz val="10"/>
        <rFont val="Arial"/>
        <family val="0"/>
      </rPr>
      <t xml:space="preserve"> musculo</t>
    </r>
  </si>
  <si>
    <r>
      <t>delta h</t>
    </r>
    <r>
      <rPr>
        <sz val="7"/>
        <rFont val="Arial"/>
        <family val="2"/>
      </rPr>
      <t>max</t>
    </r>
  </si>
  <si>
    <t>y=</t>
  </si>
  <si>
    <t>r^2</t>
  </si>
  <si>
    <t>c</t>
  </si>
  <si>
    <t>m</t>
  </si>
  <si>
    <t>b</t>
  </si>
  <si>
    <t>intervalo</t>
  </si>
  <si>
    <r>
      <t xml:space="preserve">m </t>
    </r>
    <r>
      <rPr>
        <sz val="7"/>
        <rFont val="Arial"/>
        <family val="2"/>
      </rPr>
      <t>medio</t>
    </r>
  </si>
  <si>
    <r>
      <t xml:space="preserve">b </t>
    </r>
    <r>
      <rPr>
        <sz val="7"/>
        <rFont val="Arial"/>
        <family val="2"/>
      </rPr>
      <t>medio</t>
    </r>
  </si>
  <si>
    <r>
      <t xml:space="preserve">y </t>
    </r>
    <r>
      <rPr>
        <sz val="7"/>
        <rFont val="Arial"/>
        <family val="2"/>
      </rPr>
      <t>medio=</t>
    </r>
  </si>
  <si>
    <t>-0.5071x + 17.657</t>
  </si>
  <si>
    <t>-0.5643x + 18.043</t>
  </si>
  <si>
    <t>-0.7321x + 19.214</t>
  </si>
  <si>
    <t>-0.8679x + 20.329</t>
  </si>
  <si>
    <t>-0.8821x + 20.486</t>
  </si>
  <si>
    <t>-0.8607x + 20.557</t>
  </si>
  <si>
    <t>-0.8464x + 20.771</t>
  </si>
  <si>
    <t>-0.8179x + 20.814</t>
  </si>
  <si>
    <t>-0.7714x + 20.871</t>
  </si>
  <si>
    <t>-0.7393x + 20.929</t>
  </si>
  <si>
    <t>-0.5357x+17.85</t>
  </si>
  <si>
    <t>-0.6482x+18.6285</t>
  </si>
  <si>
    <t>-0.8x+19.7715</t>
  </si>
  <si>
    <t>-0.875x+20.4075</t>
  </si>
  <si>
    <t>-0.8714x+20.5215</t>
  </si>
  <si>
    <t>-0.85355x+20.664</t>
  </si>
  <si>
    <t>-0.83215x+20.7925</t>
  </si>
  <si>
    <t>-0.79465x+20.8425</t>
  </si>
  <si>
    <t>-0.75535x+20.9</t>
  </si>
  <si>
    <t>0..1</t>
  </si>
  <si>
    <t>1..2</t>
  </si>
  <si>
    <t>2..3</t>
  </si>
  <si>
    <t>3..4</t>
  </si>
  <si>
    <t>4..5</t>
  </si>
  <si>
    <t>5..6</t>
  </si>
  <si>
    <t>0.3297x + 17.147</t>
  </si>
  <si>
    <t>0.2958x + 17.213</t>
  </si>
  <si>
    <t>0.2788x + 16.507</t>
  </si>
  <si>
    <t>0.2806x + 15.067</t>
  </si>
  <si>
    <t xml:space="preserve"> 0.2606x + 14.347</t>
  </si>
  <si>
    <t>0.2109x + 14.14</t>
  </si>
  <si>
    <t>0.1727x + 14.04</t>
  </si>
  <si>
    <t>0.31275x+17.18</t>
  </si>
  <si>
    <t>0.2873x+16.86</t>
  </si>
  <si>
    <t>0.2797x+15.787</t>
  </si>
  <si>
    <t>0.2706x+14.707</t>
  </si>
  <si>
    <t>0.23575x14.2485</t>
  </si>
  <si>
    <t>0.1918x+14.095</t>
  </si>
  <si>
    <t>interv comp</t>
  </si>
  <si>
    <t>% de compressao</t>
  </si>
  <si>
    <t>6,77-10,36</t>
  </si>
  <si>
    <t>10,36-20,33</t>
  </si>
  <si>
    <t>20,33-30,96</t>
  </si>
  <si>
    <t>37,96-41,12</t>
  </si>
  <si>
    <t>41,12-50,22</t>
  </si>
  <si>
    <t>50,22-65,19</t>
  </si>
  <si>
    <t>65,19-76,23</t>
  </si>
  <si>
    <t>76,23-87,21</t>
  </si>
  <si>
    <t>87,21-99,23</t>
  </si>
  <si>
    <t>Força (N)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</si>
</sst>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#.##0"/>
  </numFmts>
  <fonts count="26">
    <font>
      <sz val="10"/>
      <name val="Arial"/>
      <family val="0"/>
    </font>
    <font>
      <sz val="8"/>
      <name val="Arial"/>
      <family val="2"/>
    </font>
    <font>
      <sz val="14.25"/>
      <name val="Arial"/>
      <family val="0"/>
    </font>
    <font>
      <sz val="12"/>
      <name val="Arial"/>
      <family val="0"/>
    </font>
    <font>
      <b/>
      <sz val="13.5"/>
      <name val="Benguiat Bk BT"/>
      <family val="1"/>
    </font>
    <font>
      <sz val="8"/>
      <name val="Arial Black"/>
      <family val="2"/>
    </font>
    <font>
      <b/>
      <i/>
      <sz val="8"/>
      <name val="Arial"/>
      <family val="2"/>
    </font>
    <font>
      <b/>
      <i/>
      <sz val="9.25"/>
      <name val="Arial"/>
      <family val="2"/>
    </font>
    <font>
      <sz val="14.75"/>
      <name val="Benguiat Bk BT"/>
      <family val="1"/>
    </font>
    <font>
      <sz val="8.25"/>
      <name val="Arial Black"/>
      <family val="2"/>
    </font>
    <font>
      <sz val="9"/>
      <name val="Arial"/>
      <family val="2"/>
    </font>
    <font>
      <b/>
      <sz val="8"/>
      <name val="Arial"/>
      <family val="2"/>
    </font>
    <font>
      <sz val="8.75"/>
      <name val="Arial"/>
      <family val="0"/>
    </font>
    <font>
      <sz val="6"/>
      <name val="Arial"/>
      <family val="2"/>
    </font>
    <font>
      <b/>
      <sz val="8.75"/>
      <name val="Arial"/>
      <family val="0"/>
    </font>
    <font>
      <sz val="7"/>
      <name val="Arial"/>
      <family val="2"/>
    </font>
    <font>
      <sz val="19.75"/>
      <name val="Benguiat Bk BT"/>
      <family val="1"/>
    </font>
    <font>
      <b/>
      <i/>
      <sz val="10"/>
      <name val="Arial"/>
      <family val="2"/>
    </font>
    <font>
      <sz val="18"/>
      <name val="Arial"/>
      <family val="0"/>
    </font>
    <font>
      <sz val="9"/>
      <name val="Arial Black"/>
      <family val="2"/>
    </font>
    <font>
      <sz val="11.25"/>
      <name val="Arial Black"/>
      <family val="2"/>
    </font>
    <font>
      <b/>
      <sz val="18"/>
      <name val="Benguiat Bk BT"/>
      <family val="1"/>
    </font>
    <font>
      <b/>
      <i/>
      <sz val="12"/>
      <name val="Arial"/>
      <family val="2"/>
    </font>
    <font>
      <sz val="19"/>
      <name val="Arial"/>
      <family val="0"/>
    </font>
    <font>
      <sz val="10"/>
      <name val="Arial Black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Fill="1" applyBorder="1" applyAlignment="1">
      <alignment/>
    </xf>
    <xf numFmtId="0" fontId="0" fillId="0" borderId="3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right"/>
    </xf>
    <xf numFmtId="3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2" fontId="25" fillId="2" borderId="1" xfId="0" applyNumberFormat="1" applyFont="1" applyFill="1" applyBorder="1" applyAlignment="1">
      <alignment horizontal="center"/>
    </xf>
    <xf numFmtId="0" fontId="25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right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 quotePrefix="1">
      <alignment horizontal="center"/>
    </xf>
    <xf numFmtId="0" fontId="25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 [0]" xfId="18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/>
              <a:t>comprimento_vs_pressão</a:t>
            </a:r>
          </a:p>
        </c:rich>
      </c:tx>
      <c:layout>
        <c:manualLayout>
          <c:xMode val="factor"/>
          <c:yMode val="factor"/>
          <c:x val="0.02825"/>
          <c:y val="0.05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25"/>
          <c:y val="0.14175"/>
          <c:w val="0.6055"/>
          <c:h val="0.671"/>
        </c:manualLayout>
      </c:layout>
      <c:lineChart>
        <c:grouping val="standard"/>
        <c:varyColors val="0"/>
        <c:ser>
          <c:idx val="1"/>
          <c:order val="0"/>
          <c:tx>
            <c:v>691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Folha1!$A$13:$A$19</c:f>
              <c:numCache/>
            </c:numRef>
          </c:cat>
          <c:val>
            <c:numRef>
              <c:f>Folha1!$B$13:$B$19</c:f>
              <c:numCache/>
            </c:numRef>
          </c:val>
          <c:smooth val="0"/>
        </c:ser>
        <c:ser>
          <c:idx val="0"/>
          <c:order val="1"/>
          <c:tx>
            <c:v>1057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Folha1!$A$13:$A$19</c:f>
              <c:numCache/>
            </c:numRef>
          </c:cat>
          <c:val>
            <c:numRef>
              <c:f>Folha1!$C$13:$C$19</c:f>
              <c:numCache/>
            </c:numRef>
          </c:val>
          <c:smooth val="0"/>
        </c:ser>
        <c:ser>
          <c:idx val="2"/>
          <c:order val="2"/>
          <c:tx>
            <c:v>2074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Folha1!$D$13:$D$19</c:f>
              <c:numCache/>
            </c:numRef>
          </c:val>
          <c:smooth val="0"/>
        </c:ser>
        <c:ser>
          <c:idx val="3"/>
          <c:order val="3"/>
          <c:tx>
            <c:v>3873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Folha1!$E$13:$E$19</c:f>
              <c:numCache/>
            </c:numRef>
          </c:val>
          <c:smooth val="0"/>
        </c:ser>
        <c:ser>
          <c:idx val="4"/>
          <c:order val="4"/>
          <c:tx>
            <c:v>4196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Folha1!$F$13:$F$19</c:f>
              <c:numCache/>
            </c:numRef>
          </c:val>
          <c:smooth val="0"/>
        </c:ser>
        <c:ser>
          <c:idx val="5"/>
          <c:order val="5"/>
          <c:tx>
            <c:v>5124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Folha1!$G$13:$G$19</c:f>
              <c:numCache/>
            </c:numRef>
          </c:val>
          <c:smooth val="0"/>
        </c:ser>
        <c:ser>
          <c:idx val="6"/>
          <c:order val="6"/>
          <c:tx>
            <c:v>6652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Folha1!$H$13:$H$19</c:f>
              <c:numCache/>
            </c:numRef>
          </c:val>
          <c:smooth val="0"/>
        </c:ser>
        <c:ser>
          <c:idx val="7"/>
          <c:order val="7"/>
          <c:tx>
            <c:v>7779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Folha1!$I$13:$I$19</c:f>
              <c:numCache/>
            </c:numRef>
          </c:val>
          <c:smooth val="0"/>
        </c:ser>
        <c:ser>
          <c:idx val="8"/>
          <c:order val="8"/>
          <c:tx>
            <c:v>8899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Folha1!$J$13:$J$19</c:f>
              <c:numCache/>
            </c:numRef>
          </c:val>
          <c:smooth val="0"/>
        </c:ser>
        <c:ser>
          <c:idx val="9"/>
          <c:order val="9"/>
          <c:tx>
            <c:v>10126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Folha1!$K$13:$K$19</c:f>
              <c:numCache/>
            </c:numRef>
          </c:val>
          <c:smooth val="0"/>
        </c:ser>
        <c:axId val="6325025"/>
        <c:axId val="56925226"/>
      </c:lineChart>
      <c:catAx>
        <c:axId val="63250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1" u="none" baseline="0">
                    <a:latin typeface="Arial"/>
                    <a:ea typeface="Arial"/>
                    <a:cs typeface="Arial"/>
                  </a:rPr>
                  <a:t>Pressão (bar)</a:t>
                </a:r>
              </a:p>
            </c:rich>
          </c:tx>
          <c:layout>
            <c:manualLayout>
              <c:xMode val="factor"/>
              <c:yMode val="factor"/>
              <c:x val="0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6925226"/>
        <c:crosses val="autoZero"/>
        <c:auto val="1"/>
        <c:lblOffset val="100"/>
        <c:noMultiLvlLbl val="0"/>
      </c:catAx>
      <c:valAx>
        <c:axId val="56925226"/>
        <c:scaling>
          <c:orientation val="minMax"/>
          <c:max val="20"/>
          <c:min val="1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1" u="none" baseline="0">
                    <a:latin typeface="Arial"/>
                    <a:ea typeface="Arial"/>
                    <a:cs typeface="Arial"/>
                  </a:rPr>
                  <a:t>Comprimento 
musculo 
(cm)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325025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5"/>
          <c:y val="0.06875"/>
          <c:w val="0.1575"/>
          <c:h val="0.768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0" i="0" u="none" baseline="0"/>
              <a:t>comprimento_vs_massa</a:t>
            </a:r>
          </a:p>
        </c:rich>
      </c:tx>
      <c:layout>
        <c:manualLayout>
          <c:xMode val="factor"/>
          <c:yMode val="factor"/>
          <c:x val="-0.0155"/>
          <c:y val="0.09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65"/>
          <c:y val="0.2215"/>
          <c:w val="0.532"/>
          <c:h val="0.62525"/>
        </c:manualLayout>
      </c:layout>
      <c:lineChart>
        <c:grouping val="standard"/>
        <c:varyColors val="0"/>
        <c:ser>
          <c:idx val="0"/>
          <c:order val="0"/>
          <c:tx>
            <c:v>Em vazio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Folha1!$B$11:$K$11</c:f>
              <c:numCache/>
            </c:numRef>
          </c:cat>
          <c:val>
            <c:numRef>
              <c:f>Folha1!$B$13:$K$13</c:f>
              <c:numCache/>
            </c:numRef>
          </c:val>
          <c:smooth val="0"/>
        </c:ser>
        <c:ser>
          <c:idx val="1"/>
          <c:order val="1"/>
          <c:tx>
            <c:v>1 bar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Folha1!$B$11:$K$11</c:f>
              <c:numCache/>
            </c:numRef>
          </c:cat>
          <c:val>
            <c:numRef>
              <c:f>Folha1!$B$14:$K$14</c:f>
              <c:numCache/>
            </c:numRef>
          </c:val>
          <c:smooth val="0"/>
        </c:ser>
        <c:ser>
          <c:idx val="2"/>
          <c:order val="2"/>
          <c:tx>
            <c:v>2 bar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Folha1!$B$11:$K$11</c:f>
              <c:numCache/>
            </c:numRef>
          </c:cat>
          <c:val>
            <c:numRef>
              <c:f>Folha1!$B$15:$K$15</c:f>
              <c:numCache/>
            </c:numRef>
          </c:val>
          <c:smooth val="0"/>
        </c:ser>
        <c:ser>
          <c:idx val="3"/>
          <c:order val="3"/>
          <c:tx>
            <c:v>3 bar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Folha1!$B$11:$K$11</c:f>
              <c:numCache/>
            </c:numRef>
          </c:cat>
          <c:val>
            <c:numRef>
              <c:f>Folha1!$B$16:$K$16</c:f>
              <c:numCache/>
            </c:numRef>
          </c:val>
          <c:smooth val="0"/>
        </c:ser>
        <c:ser>
          <c:idx val="4"/>
          <c:order val="4"/>
          <c:tx>
            <c:v>4 bar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Folha1!$B$11:$K$11</c:f>
              <c:numCache/>
            </c:numRef>
          </c:cat>
          <c:val>
            <c:numRef>
              <c:f>Folha1!$B$17:$K$17</c:f>
              <c:numCache/>
            </c:numRef>
          </c:val>
          <c:smooth val="0"/>
        </c:ser>
        <c:ser>
          <c:idx val="5"/>
          <c:order val="5"/>
          <c:tx>
            <c:v>5 bar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Folha1!$B$11:$K$11</c:f>
              <c:numCache/>
            </c:numRef>
          </c:cat>
          <c:val>
            <c:numRef>
              <c:f>Folha1!$B$18:$K$18</c:f>
              <c:numCache/>
            </c:numRef>
          </c:val>
          <c:smooth val="0"/>
        </c:ser>
        <c:ser>
          <c:idx val="6"/>
          <c:order val="6"/>
          <c:tx>
            <c:v>6 bar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Folha1!$B$11:$K$11</c:f>
              <c:numCache/>
            </c:numRef>
          </c:cat>
          <c:val>
            <c:numRef>
              <c:f>Folha1!$B$19:$K$19</c:f>
              <c:numCache/>
            </c:numRef>
          </c:val>
          <c:smooth val="0"/>
        </c:ser>
        <c:axId val="42564987"/>
        <c:axId val="47540564"/>
      </c:lineChart>
      <c:catAx>
        <c:axId val="42564987"/>
        <c:scaling>
          <c:orientation val="minMax"/>
        </c:scaling>
        <c:axPos val="b"/>
        <c:title>
          <c:tx>
            <c:rich>
              <a:bodyPr vert="horz" rot="60000" anchor="ctr"/>
              <a:lstStyle/>
              <a:p>
                <a:pPr algn="ctr">
                  <a:defRPr/>
                </a:pPr>
                <a:r>
                  <a:rPr lang="en-US" cap="none" sz="800" b="1" i="1" u="none" baseline="0">
                    <a:latin typeface="Arial"/>
                    <a:ea typeface="Arial"/>
                    <a:cs typeface="Arial"/>
                  </a:rPr>
                  <a:t>Massas (g)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cross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7540564"/>
        <c:crosses val="autoZero"/>
        <c:auto val="1"/>
        <c:lblOffset val="100"/>
        <c:tickLblSkip val="1"/>
        <c:noMultiLvlLbl val="0"/>
      </c:catAx>
      <c:valAx>
        <c:axId val="47540564"/>
        <c:scaling>
          <c:orientation val="minMax"/>
          <c:max val="20"/>
          <c:min val="1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1" u="none" baseline="0">
                    <a:latin typeface="Arial"/>
                    <a:ea typeface="Arial"/>
                    <a:cs typeface="Arial"/>
                  </a:rPr>
                  <a:t>Comprimento
 (cm)</a:t>
                </a:r>
              </a:p>
            </c:rich>
          </c:tx>
          <c:layout>
            <c:manualLayout>
              <c:xMode val="factor"/>
              <c:yMode val="factor"/>
              <c:x val="0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42564987"/>
        <c:crossesAt val="1"/>
        <c:crossBetween val="between"/>
        <c:dispUnits/>
        <c:majorUnit val="0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9"/>
          <c:y val="0.26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Diferença entre deslocamentos para p=1bar e p=6 bar</a:t>
            </a:r>
          </a:p>
        </c:rich>
      </c:tx>
      <c:layout>
        <c:manualLayout>
          <c:xMode val="factor"/>
          <c:yMode val="factor"/>
          <c:x val="0.061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55"/>
          <c:y val="0.184"/>
          <c:w val="0.804"/>
          <c:h val="0.774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Folha1!$B$11:$K$11</c:f>
              <c:numCache/>
            </c:numRef>
          </c:cat>
          <c:val>
            <c:numRef>
              <c:f>Folha1!$B$20:$K$20</c:f>
              <c:numCache/>
            </c:numRef>
          </c:val>
          <c:smooth val="0"/>
        </c:ser>
        <c:axId val="25211893"/>
        <c:axId val="25580446"/>
      </c:lineChart>
      <c:catAx>
        <c:axId val="252118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Massas (g)</a:t>
                </a:r>
              </a:p>
            </c:rich>
          </c:tx>
          <c:layout>
            <c:manualLayout>
              <c:xMode val="factor"/>
              <c:yMode val="factor"/>
              <c:x val="0.017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580446"/>
        <c:crosses val="autoZero"/>
        <c:auto val="1"/>
        <c:lblOffset val="100"/>
        <c:noMultiLvlLbl val="0"/>
      </c:catAx>
      <c:valAx>
        <c:axId val="25580446"/>
        <c:scaling>
          <c:orientation val="minMax"/>
          <c:max val="4.5"/>
          <c:min val="2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Deslocamento (cm)</a:t>
                </a:r>
              </a:p>
            </c:rich>
          </c:tx>
          <c:layout>
            <c:manualLayout>
              <c:xMode val="factor"/>
              <c:yMode val="factor"/>
              <c:x val="0.0075"/>
              <c:y val="-0.01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211893"/>
        <c:crossesAt val="1"/>
        <c:crossBetween val="midCat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0" i="0" u="none" baseline="0"/>
              <a:t>com_vs_m (linear)</a:t>
            </a:r>
          </a:p>
        </c:rich>
      </c:tx>
      <c:layout>
        <c:manualLayout>
          <c:xMode val="factor"/>
          <c:yMode val="factor"/>
          <c:x val="-0.0155"/>
          <c:y val="0.09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5"/>
          <c:y val="0.2105"/>
          <c:w val="0.56925"/>
          <c:h val="0.64775"/>
        </c:manualLayout>
      </c:layout>
      <c:lineChart>
        <c:grouping val="standard"/>
        <c:varyColors val="0"/>
        <c:ser>
          <c:idx val="0"/>
          <c:order val="0"/>
          <c:tx>
            <c:v>Em vazio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numFmt formatCode="General" sourceLinked="1"/>
            </c:trendlineLbl>
          </c:trendline>
          <c:cat>
            <c:numRef>
              <c:f>Folha1!$B$11:$K$11</c:f>
              <c:numCache/>
            </c:numRef>
          </c:cat>
          <c:val>
            <c:numRef>
              <c:f>Folha1!$B$13:$K$13</c:f>
              <c:numCache/>
            </c:numRef>
          </c:val>
          <c:smooth val="0"/>
        </c:ser>
        <c:ser>
          <c:idx val="1"/>
          <c:order val="1"/>
          <c:tx>
            <c:v>1 bar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numFmt formatCode="General" sourceLinked="1"/>
            </c:trendlineLbl>
          </c:trendline>
          <c:cat>
            <c:numRef>
              <c:f>Folha1!$B$11:$K$11</c:f>
              <c:numCache/>
            </c:numRef>
          </c:cat>
          <c:val>
            <c:numRef>
              <c:f>Folha1!$B$14:$K$14</c:f>
              <c:numCache/>
            </c:numRef>
          </c:val>
          <c:smooth val="0"/>
        </c:ser>
        <c:ser>
          <c:idx val="2"/>
          <c:order val="2"/>
          <c:tx>
            <c:v>2 bar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numFmt formatCode="General" sourceLinked="1"/>
            </c:trendlineLbl>
          </c:trendline>
          <c:cat>
            <c:numRef>
              <c:f>Folha1!$B$11:$K$11</c:f>
              <c:numCache/>
            </c:numRef>
          </c:cat>
          <c:val>
            <c:numRef>
              <c:f>Folha1!$B$15:$K$15</c:f>
              <c:numCache/>
            </c:numRef>
          </c:val>
          <c:smooth val="0"/>
        </c:ser>
        <c:ser>
          <c:idx val="3"/>
          <c:order val="3"/>
          <c:tx>
            <c:v>3 bar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numFmt formatCode="General" sourceLinked="1"/>
            </c:trendlineLbl>
          </c:trendline>
          <c:cat>
            <c:numRef>
              <c:f>Folha1!$B$11:$K$11</c:f>
              <c:numCache/>
            </c:numRef>
          </c:cat>
          <c:val>
            <c:numRef>
              <c:f>Folha1!$B$16:$K$16</c:f>
              <c:numCache/>
            </c:numRef>
          </c:val>
          <c:smooth val="0"/>
        </c:ser>
        <c:ser>
          <c:idx val="4"/>
          <c:order val="4"/>
          <c:tx>
            <c:v>4 bar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numFmt formatCode="General" sourceLinked="1"/>
            </c:trendlineLbl>
          </c:trendline>
          <c:cat>
            <c:numRef>
              <c:f>Folha1!$B$11:$K$11</c:f>
              <c:numCache/>
            </c:numRef>
          </c:cat>
          <c:val>
            <c:numRef>
              <c:f>Folha1!$B$17:$K$17</c:f>
              <c:numCache/>
            </c:numRef>
          </c:val>
          <c:smooth val="0"/>
        </c:ser>
        <c:ser>
          <c:idx val="5"/>
          <c:order val="5"/>
          <c:tx>
            <c:v>5 bar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numFmt formatCode="General" sourceLinked="1"/>
            </c:trendlineLbl>
          </c:trendline>
          <c:cat>
            <c:numRef>
              <c:f>Folha1!$B$11:$K$11</c:f>
              <c:numCache/>
            </c:numRef>
          </c:cat>
          <c:val>
            <c:numRef>
              <c:f>Folha1!$B$18:$K$18</c:f>
              <c:numCache/>
            </c:numRef>
          </c:val>
          <c:smooth val="0"/>
        </c:ser>
        <c:ser>
          <c:idx val="6"/>
          <c:order val="6"/>
          <c:tx>
            <c:v>6 bar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numFmt formatCode="General" sourceLinked="1"/>
            </c:trendlineLbl>
          </c:trendline>
          <c:cat>
            <c:numRef>
              <c:f>Folha1!$B$11:$K$11</c:f>
              <c:numCache/>
            </c:numRef>
          </c:cat>
          <c:val>
            <c:numRef>
              <c:f>Folha1!$B$19:$K$19</c:f>
              <c:numCache/>
            </c:numRef>
          </c:val>
          <c:smooth val="0"/>
        </c:ser>
        <c:axId val="28897423"/>
        <c:axId val="58750216"/>
      </c:lineChart>
      <c:catAx>
        <c:axId val="28897423"/>
        <c:scaling>
          <c:orientation val="minMax"/>
        </c:scaling>
        <c:axPos val="b"/>
        <c:title>
          <c:tx>
            <c:rich>
              <a:bodyPr vert="horz" rot="6000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latin typeface="Arial"/>
                    <a:ea typeface="Arial"/>
                    <a:cs typeface="Arial"/>
                  </a:rPr>
                  <a:t>Massas (g)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cross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750216"/>
        <c:crosses val="autoZero"/>
        <c:auto val="1"/>
        <c:lblOffset val="100"/>
        <c:tickLblSkip val="1"/>
        <c:noMultiLvlLbl val="0"/>
      </c:catAx>
      <c:valAx>
        <c:axId val="58750216"/>
        <c:scaling>
          <c:orientation val="minMax"/>
          <c:max val="20"/>
          <c:min val="1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latin typeface="Arial"/>
                    <a:ea typeface="Arial"/>
                    <a:cs typeface="Arial"/>
                  </a:rPr>
                  <a:t>Comprimento
 (cm)</a:t>
                </a:r>
              </a:p>
            </c:rich>
          </c:tx>
          <c:layout>
            <c:manualLayout>
              <c:xMode val="factor"/>
              <c:yMode val="factor"/>
              <c:x val="0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/>
            </a:pPr>
          </a:p>
        </c:txPr>
        <c:crossAx val="28897423"/>
        <c:crossesAt val="1"/>
        <c:crossBetween val="between"/>
        <c:dispUnits/>
        <c:majorUnit val="0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65"/>
          <c:y val="0.168"/>
          <c:w val="0.10175"/>
          <c:h val="0.824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Comprimento_vs_Pressão (linear)</a:t>
            </a:r>
          </a:p>
        </c:rich>
      </c:tx>
      <c:layout>
        <c:manualLayout>
          <c:xMode val="factor"/>
          <c:yMode val="factor"/>
          <c:x val="0.02825"/>
          <c:y val="0.05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425"/>
          <c:y val="0.131"/>
          <c:w val="0.67925"/>
          <c:h val="0.69625"/>
        </c:manualLayout>
      </c:layout>
      <c:lineChart>
        <c:grouping val="standard"/>
        <c:varyColors val="0"/>
        <c:ser>
          <c:idx val="1"/>
          <c:order val="0"/>
          <c:tx>
            <c:strRef>
              <c:f>Folha1!$X$30</c:f>
              <c:strCache>
                <c:ptCount val="1"/>
                <c:pt idx="0">
                  <c:v>6,77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numFmt formatCode="General" sourceLinked="1"/>
            </c:trendlineLbl>
          </c:trendline>
          <c:cat>
            <c:numRef>
              <c:f>Folha1!$A$13:$A$19</c:f>
              <c:numCache/>
            </c:numRef>
          </c:cat>
          <c:val>
            <c:numRef>
              <c:f>Folha1!$B$13:$B$19</c:f>
              <c:numCache/>
            </c:numRef>
          </c:val>
          <c:smooth val="0"/>
        </c:ser>
        <c:ser>
          <c:idx val="0"/>
          <c:order val="1"/>
          <c:tx>
            <c:strRef>
              <c:f>Folha1!$Y$30</c:f>
              <c:strCache>
                <c:ptCount val="1"/>
                <c:pt idx="0">
                  <c:v>10,36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numFmt formatCode="General" sourceLinked="1"/>
            </c:trendlineLbl>
          </c:trendline>
          <c:cat>
            <c:numRef>
              <c:f>Folha1!$A$13:$A$19</c:f>
              <c:numCache/>
            </c:numRef>
          </c:cat>
          <c:val>
            <c:numRef>
              <c:f>Folha1!$C$13:$C$19</c:f>
              <c:numCache/>
            </c:numRef>
          </c:val>
          <c:smooth val="0"/>
        </c:ser>
        <c:ser>
          <c:idx val="2"/>
          <c:order val="2"/>
          <c:tx>
            <c:strRef>
              <c:f>Folha1!$Z$30</c:f>
              <c:strCache>
                <c:ptCount val="1"/>
                <c:pt idx="0">
                  <c:v>20,33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numFmt formatCode="General" sourceLinked="1"/>
            </c:trendlineLbl>
          </c:trendline>
          <c:val>
            <c:numRef>
              <c:f>Folha1!$D$13:$D$19</c:f>
              <c:numCache/>
            </c:numRef>
          </c:val>
          <c:smooth val="0"/>
        </c:ser>
        <c:ser>
          <c:idx val="3"/>
          <c:order val="3"/>
          <c:tx>
            <c:strRef>
              <c:f>Folha1!$AA$30</c:f>
              <c:strCache>
                <c:ptCount val="1"/>
                <c:pt idx="0">
                  <c:v>37,96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numFmt formatCode="General" sourceLinked="1"/>
            </c:trendlineLbl>
          </c:trendline>
          <c:val>
            <c:numRef>
              <c:f>Folha1!$E$13:$E$19</c:f>
              <c:numCache/>
            </c:numRef>
          </c:val>
          <c:smooth val="0"/>
        </c:ser>
        <c:ser>
          <c:idx val="4"/>
          <c:order val="4"/>
          <c:tx>
            <c:strRef>
              <c:f>Folha1!$AB$30</c:f>
              <c:strCache>
                <c:ptCount val="1"/>
                <c:pt idx="0">
                  <c:v>41,12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numFmt formatCode="General" sourceLinked="1"/>
            </c:trendlineLbl>
          </c:trendline>
          <c:val>
            <c:numRef>
              <c:f>Folha1!$F$13:$F$19</c:f>
              <c:numCache/>
            </c:numRef>
          </c:val>
          <c:smooth val="0"/>
        </c:ser>
        <c:ser>
          <c:idx val="5"/>
          <c:order val="5"/>
          <c:tx>
            <c:strRef>
              <c:f>Folha1!$AC$30</c:f>
              <c:strCache>
                <c:ptCount val="1"/>
                <c:pt idx="0">
                  <c:v>50,22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numFmt formatCode="General" sourceLinked="1"/>
            </c:trendlineLbl>
          </c:trendline>
          <c:val>
            <c:numRef>
              <c:f>Folha1!$G$13:$G$19</c:f>
              <c:numCache/>
            </c:numRef>
          </c:val>
          <c:smooth val="0"/>
        </c:ser>
        <c:ser>
          <c:idx val="6"/>
          <c:order val="6"/>
          <c:tx>
            <c:strRef>
              <c:f>Folha1!$AD$30</c:f>
              <c:strCache>
                <c:ptCount val="1"/>
                <c:pt idx="0">
                  <c:v>65,19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numFmt formatCode="General" sourceLinked="1"/>
            </c:trendlineLbl>
          </c:trendline>
          <c:val>
            <c:numRef>
              <c:f>Folha1!$H$13:$H$19</c:f>
              <c:numCache/>
            </c:numRef>
          </c:val>
          <c:smooth val="0"/>
        </c:ser>
        <c:ser>
          <c:idx val="7"/>
          <c:order val="7"/>
          <c:tx>
            <c:strRef>
              <c:f>Folha1!$AE$30</c:f>
              <c:strCache>
                <c:ptCount val="1"/>
                <c:pt idx="0">
                  <c:v>76,23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numFmt formatCode="General" sourceLinked="1"/>
            </c:trendlineLbl>
          </c:trendline>
          <c:val>
            <c:numRef>
              <c:f>Folha1!$I$13:$I$19</c:f>
              <c:numCache/>
            </c:numRef>
          </c:val>
          <c:smooth val="0"/>
        </c:ser>
        <c:ser>
          <c:idx val="8"/>
          <c:order val="8"/>
          <c:tx>
            <c:strRef>
              <c:f>Folha1!$AF$30</c:f>
              <c:strCache>
                <c:ptCount val="1"/>
                <c:pt idx="0">
                  <c:v>87,21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numFmt formatCode="General" sourceLinked="1"/>
            </c:trendlineLbl>
          </c:trendline>
          <c:val>
            <c:numRef>
              <c:f>Folha1!$J$13:$J$19</c:f>
              <c:numCache/>
            </c:numRef>
          </c:val>
          <c:smooth val="0"/>
        </c:ser>
        <c:ser>
          <c:idx val="9"/>
          <c:order val="9"/>
          <c:tx>
            <c:strRef>
              <c:f>Folha1!$AG$30</c:f>
              <c:strCache>
                <c:ptCount val="1"/>
                <c:pt idx="0">
                  <c:v>99,23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numFmt formatCode="General" sourceLinked="1"/>
            </c:trendlineLbl>
          </c:trendline>
          <c:val>
            <c:numRef>
              <c:f>Folha1!$K$13:$K$19</c:f>
              <c:numCache/>
            </c:numRef>
          </c:val>
          <c:smooth val="0"/>
        </c:ser>
        <c:axId val="58989897"/>
        <c:axId val="61147026"/>
      </c:lineChart>
      <c:catAx>
        <c:axId val="589898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1" u="none" baseline="0">
                    <a:latin typeface="Arial"/>
                    <a:ea typeface="Arial"/>
                    <a:cs typeface="Arial"/>
                  </a:rPr>
                  <a:t>Pressão (bar)</a:t>
                </a:r>
              </a:p>
            </c:rich>
          </c:tx>
          <c:layout>
            <c:manualLayout>
              <c:xMode val="factor"/>
              <c:yMode val="factor"/>
              <c:x val="0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1147026"/>
        <c:crosses val="autoZero"/>
        <c:auto val="1"/>
        <c:lblOffset val="100"/>
        <c:noMultiLvlLbl val="0"/>
      </c:catAx>
      <c:valAx>
        <c:axId val="61147026"/>
        <c:scaling>
          <c:orientation val="minMax"/>
          <c:max val="20"/>
          <c:min val="1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latin typeface="Arial"/>
                    <a:ea typeface="Arial"/>
                    <a:cs typeface="Arial"/>
                  </a:rPr>
                  <a:t>Comprimento 
musculo 
(cm)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8989897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9"/>
          <c:y val="0.042"/>
          <c:w val="0.151"/>
          <c:h val="0.8997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29</xdr:row>
      <xdr:rowOff>19050</xdr:rowOff>
    </xdr:from>
    <xdr:to>
      <xdr:col>10</xdr:col>
      <xdr:colOff>590550</xdr:colOff>
      <xdr:row>53</xdr:row>
      <xdr:rowOff>57150</xdr:rowOff>
    </xdr:to>
    <xdr:graphicFrame>
      <xdr:nvGraphicFramePr>
        <xdr:cNvPr id="1" name="Chart 6"/>
        <xdr:cNvGraphicFramePr/>
      </xdr:nvGraphicFramePr>
      <xdr:xfrm>
        <a:off x="9525" y="4762500"/>
        <a:ext cx="68008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53</xdr:row>
      <xdr:rowOff>66675</xdr:rowOff>
    </xdr:from>
    <xdr:to>
      <xdr:col>10</xdr:col>
      <xdr:colOff>600075</xdr:colOff>
      <xdr:row>74</xdr:row>
      <xdr:rowOff>0</xdr:rowOff>
    </xdr:to>
    <xdr:graphicFrame>
      <xdr:nvGraphicFramePr>
        <xdr:cNvPr id="2" name="Chart 7"/>
        <xdr:cNvGraphicFramePr/>
      </xdr:nvGraphicFramePr>
      <xdr:xfrm>
        <a:off x="0" y="8696325"/>
        <a:ext cx="6819900" cy="3333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9525</xdr:colOff>
      <xdr:row>9</xdr:row>
      <xdr:rowOff>152400</xdr:rowOff>
    </xdr:from>
    <xdr:to>
      <xdr:col>18</xdr:col>
      <xdr:colOff>19050</xdr:colOff>
      <xdr:row>24</xdr:row>
      <xdr:rowOff>9525</xdr:rowOff>
    </xdr:to>
    <xdr:graphicFrame>
      <xdr:nvGraphicFramePr>
        <xdr:cNvPr id="3" name="Chart 8"/>
        <xdr:cNvGraphicFramePr/>
      </xdr:nvGraphicFramePr>
      <xdr:xfrm>
        <a:off x="6838950" y="1628775"/>
        <a:ext cx="4276725" cy="2314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28575</xdr:colOff>
      <xdr:row>53</xdr:row>
      <xdr:rowOff>76200</xdr:rowOff>
    </xdr:from>
    <xdr:to>
      <xdr:col>22</xdr:col>
      <xdr:colOff>152400</xdr:colOff>
      <xdr:row>74</xdr:row>
      <xdr:rowOff>19050</xdr:rowOff>
    </xdr:to>
    <xdr:graphicFrame>
      <xdr:nvGraphicFramePr>
        <xdr:cNvPr id="4" name="Chart 10"/>
        <xdr:cNvGraphicFramePr/>
      </xdr:nvGraphicFramePr>
      <xdr:xfrm>
        <a:off x="6858000" y="8705850"/>
        <a:ext cx="6829425" cy="3343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333375</xdr:colOff>
      <xdr:row>28</xdr:row>
      <xdr:rowOff>76200</xdr:rowOff>
    </xdr:from>
    <xdr:to>
      <xdr:col>21</xdr:col>
      <xdr:colOff>438150</xdr:colOff>
      <xdr:row>52</xdr:row>
      <xdr:rowOff>123825</xdr:rowOff>
    </xdr:to>
    <xdr:graphicFrame>
      <xdr:nvGraphicFramePr>
        <xdr:cNvPr id="5" name="Chart 11"/>
        <xdr:cNvGraphicFramePr/>
      </xdr:nvGraphicFramePr>
      <xdr:xfrm>
        <a:off x="6553200" y="4657725"/>
        <a:ext cx="6810375" cy="3933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K63"/>
  <sheetViews>
    <sheetView tabSelected="1" zoomScale="75" zoomScaleNormal="75" workbookViewId="0" topLeftCell="V19">
      <selection activeCell="Z49" sqref="Z49"/>
    </sheetView>
  </sheetViews>
  <sheetFormatPr defaultColWidth="9.140625" defaultRowHeight="12.75"/>
  <cols>
    <col min="1" max="1" width="11.00390625" style="0" customWidth="1"/>
    <col min="23" max="23" width="10.8515625" style="0" customWidth="1"/>
    <col min="24" max="29" width="15.7109375" style="0" customWidth="1"/>
    <col min="30" max="30" width="16.7109375" style="0" customWidth="1"/>
    <col min="31" max="31" width="16.57421875" style="0" customWidth="1"/>
    <col min="32" max="33" width="15.7109375" style="0" customWidth="1"/>
  </cols>
  <sheetData>
    <row r="2" ht="13.5" thickBot="1"/>
    <row r="3" spans="1:5" ht="13.5" thickBot="1">
      <c r="A3" s="2"/>
      <c r="B3" s="2"/>
      <c r="E3">
        <v>16</v>
      </c>
    </row>
    <row r="4" ht="12.75">
      <c r="I4" t="s">
        <v>2</v>
      </c>
    </row>
    <row r="6" ht="12.75">
      <c r="C6">
        <v>20</v>
      </c>
    </row>
    <row r="7" ht="12.75">
      <c r="C7">
        <v>25</v>
      </c>
    </row>
    <row r="11" spans="1:11" ht="13.5" thickBot="1">
      <c r="A11" s="4" t="s">
        <v>3</v>
      </c>
      <c r="B11" s="4">
        <v>691</v>
      </c>
      <c r="C11" s="4">
        <v>1057</v>
      </c>
      <c r="D11" s="4">
        <v>2074</v>
      </c>
      <c r="E11" s="4">
        <v>3873</v>
      </c>
      <c r="F11" s="4">
        <v>4196</v>
      </c>
      <c r="G11" s="4">
        <v>5124</v>
      </c>
      <c r="H11" s="4">
        <v>6652</v>
      </c>
      <c r="I11" s="4">
        <v>7779</v>
      </c>
      <c r="J11" s="4">
        <v>8899</v>
      </c>
      <c r="K11" s="4">
        <v>10126</v>
      </c>
    </row>
    <row r="12" spans="1:11" ht="12.75">
      <c r="A12" s="5" t="s">
        <v>0</v>
      </c>
      <c r="B12" s="6" t="s">
        <v>1</v>
      </c>
      <c r="C12" s="6" t="s">
        <v>1</v>
      </c>
      <c r="D12" s="6" t="s">
        <v>1</v>
      </c>
      <c r="E12" s="6" t="s">
        <v>1</v>
      </c>
      <c r="F12" s="6" t="s">
        <v>1</v>
      </c>
      <c r="G12" s="6" t="s">
        <v>1</v>
      </c>
      <c r="H12" s="6" t="s">
        <v>1</v>
      </c>
      <c r="I12" s="6" t="s">
        <v>1</v>
      </c>
      <c r="J12" s="6" t="s">
        <v>1</v>
      </c>
      <c r="K12" s="7" t="s">
        <v>1</v>
      </c>
    </row>
    <row r="13" spans="1:11" ht="12.75">
      <c r="A13" s="1">
        <v>0</v>
      </c>
      <c r="B13" s="1">
        <v>16.8</v>
      </c>
      <c r="C13" s="1">
        <v>17.1</v>
      </c>
      <c r="D13" s="1">
        <v>18.2</v>
      </c>
      <c r="E13" s="1">
        <v>19.4</v>
      </c>
      <c r="F13" s="1">
        <v>19.5</v>
      </c>
      <c r="G13" s="1">
        <v>19.6</v>
      </c>
      <c r="H13" s="1">
        <v>19.7</v>
      </c>
      <c r="I13" s="1">
        <v>19.7</v>
      </c>
      <c r="J13" s="1">
        <v>19.8</v>
      </c>
      <c r="K13" s="1">
        <v>19.8</v>
      </c>
    </row>
    <row r="14" spans="1:11" ht="12.75">
      <c r="A14" s="1">
        <v>1</v>
      </c>
      <c r="B14" s="1">
        <v>16.9</v>
      </c>
      <c r="C14" s="1">
        <v>17.2</v>
      </c>
      <c r="D14" s="1">
        <v>18.4</v>
      </c>
      <c r="E14" s="1">
        <v>19.1</v>
      </c>
      <c r="F14" s="1">
        <v>19.2</v>
      </c>
      <c r="G14" s="1">
        <v>19.3</v>
      </c>
      <c r="H14" s="1">
        <v>19.5</v>
      </c>
      <c r="I14" s="1">
        <v>19.5</v>
      </c>
      <c r="J14" s="1">
        <v>19.6</v>
      </c>
      <c r="K14" s="1">
        <v>19.7</v>
      </c>
    </row>
    <row r="15" spans="1:11" ht="12.75">
      <c r="A15" s="1">
        <v>2</v>
      </c>
      <c r="B15" s="1">
        <v>16.7</v>
      </c>
      <c r="C15" s="1">
        <v>17</v>
      </c>
      <c r="D15" s="1">
        <v>17.3</v>
      </c>
      <c r="E15" s="1">
        <v>17.8</v>
      </c>
      <c r="F15" s="1">
        <v>18</v>
      </c>
      <c r="G15" s="1">
        <v>18.1</v>
      </c>
      <c r="H15" s="1">
        <v>18.5</v>
      </c>
      <c r="I15" s="1">
        <v>18.8</v>
      </c>
      <c r="J15" s="1">
        <v>19.1</v>
      </c>
      <c r="K15" s="3">
        <v>19.1</v>
      </c>
    </row>
    <row r="16" spans="1:11" ht="12.75">
      <c r="A16" s="1">
        <v>3</v>
      </c>
      <c r="B16" s="3">
        <v>15.4</v>
      </c>
      <c r="C16" s="3">
        <v>15.6</v>
      </c>
      <c r="D16" s="3">
        <v>15.7</v>
      </c>
      <c r="E16" s="3">
        <v>16.4</v>
      </c>
      <c r="F16" s="3">
        <v>16.5</v>
      </c>
      <c r="G16" s="3">
        <v>16.7</v>
      </c>
      <c r="H16" s="3">
        <v>17.1</v>
      </c>
      <c r="I16" s="3">
        <v>17.3</v>
      </c>
      <c r="J16" s="3">
        <v>17.4</v>
      </c>
      <c r="K16" s="3">
        <v>18</v>
      </c>
    </row>
    <row r="17" spans="1:11" ht="12.75">
      <c r="A17" s="1">
        <v>4</v>
      </c>
      <c r="B17" s="3">
        <v>14.8</v>
      </c>
      <c r="C17" s="3">
        <v>14.7</v>
      </c>
      <c r="D17" s="3">
        <v>15.1</v>
      </c>
      <c r="E17" s="3">
        <v>15.5</v>
      </c>
      <c r="F17" s="3">
        <v>15.6</v>
      </c>
      <c r="G17" s="3">
        <v>15.8</v>
      </c>
      <c r="H17" s="3">
        <v>16.1</v>
      </c>
      <c r="I17" s="3">
        <v>16.4</v>
      </c>
      <c r="J17" s="3">
        <v>16.8</v>
      </c>
      <c r="K17" s="3">
        <v>17</v>
      </c>
    </row>
    <row r="18" spans="1:11" ht="12.75">
      <c r="A18" s="1">
        <v>5</v>
      </c>
      <c r="B18" s="3">
        <v>14.5</v>
      </c>
      <c r="C18" s="3">
        <v>14.5</v>
      </c>
      <c r="D18" s="3">
        <v>14.8</v>
      </c>
      <c r="E18" s="3">
        <v>15</v>
      </c>
      <c r="F18" s="3">
        <v>15.1</v>
      </c>
      <c r="G18" s="3">
        <v>15.3</v>
      </c>
      <c r="H18" s="3">
        <v>15.6</v>
      </c>
      <c r="I18" s="3">
        <v>15.7</v>
      </c>
      <c r="J18" s="3">
        <v>16.1</v>
      </c>
      <c r="K18" s="3">
        <v>16.4</v>
      </c>
    </row>
    <row r="19" spans="1:11" ht="13.5" thickBot="1">
      <c r="A19" s="8">
        <v>6</v>
      </c>
      <c r="B19" s="8">
        <v>14.3</v>
      </c>
      <c r="C19" s="8">
        <v>14.4</v>
      </c>
      <c r="D19" s="8">
        <v>14.5</v>
      </c>
      <c r="E19" s="8">
        <v>14.8</v>
      </c>
      <c r="F19" s="8">
        <v>14.8</v>
      </c>
      <c r="G19" s="8">
        <v>15</v>
      </c>
      <c r="H19" s="8">
        <v>15.2</v>
      </c>
      <c r="I19" s="8">
        <v>15.4</v>
      </c>
      <c r="J19" s="8">
        <v>15.7</v>
      </c>
      <c r="K19" s="9">
        <v>15.8</v>
      </c>
    </row>
    <row r="20" spans="1:11" ht="13.5" thickTop="1">
      <c r="A20" t="s">
        <v>4</v>
      </c>
      <c r="B20">
        <f>B14-B19</f>
        <v>2.599999999999998</v>
      </c>
      <c r="C20">
        <f aca="true" t="shared" si="0" ref="C20:K20">C14-C19</f>
        <v>2.799999999999999</v>
      </c>
      <c r="D20">
        <f t="shared" si="0"/>
        <v>3.8999999999999986</v>
      </c>
      <c r="E20">
        <f t="shared" si="0"/>
        <v>4.300000000000001</v>
      </c>
      <c r="F20">
        <f t="shared" si="0"/>
        <v>4.399999999999999</v>
      </c>
      <c r="G20">
        <f t="shared" si="0"/>
        <v>4.300000000000001</v>
      </c>
      <c r="H20">
        <f t="shared" si="0"/>
        <v>4.300000000000001</v>
      </c>
      <c r="I20">
        <f t="shared" si="0"/>
        <v>4.1</v>
      </c>
      <c r="J20">
        <f t="shared" si="0"/>
        <v>3.900000000000002</v>
      </c>
      <c r="K20">
        <f t="shared" si="0"/>
        <v>3.8999999999999986</v>
      </c>
    </row>
    <row r="21" spans="1:2" ht="12.75">
      <c r="A21" t="s">
        <v>5</v>
      </c>
      <c r="B21">
        <f>MIN(B13:K19)</f>
        <v>14.3</v>
      </c>
    </row>
    <row r="22" spans="1:2" ht="12.75">
      <c r="A22" t="s">
        <v>6</v>
      </c>
      <c r="B22">
        <f>MAX(B13:K19)</f>
        <v>19.8</v>
      </c>
    </row>
    <row r="23" spans="1:2" ht="12.75">
      <c r="A23" t="s">
        <v>7</v>
      </c>
      <c r="B23">
        <f>B22-B21</f>
        <v>5.5</v>
      </c>
    </row>
    <row r="24" spans="1:3" ht="12.75">
      <c r="A24" t="s">
        <v>55</v>
      </c>
      <c r="B24">
        <f>MAX(B20:K20)</f>
        <v>4.399999999999999</v>
      </c>
      <c r="C24">
        <f>MIN(B20:K20)</f>
        <v>2.599999999999998</v>
      </c>
    </row>
    <row r="25" spans="1:4" ht="12.75">
      <c r="A25">
        <v>16</v>
      </c>
      <c r="B25">
        <f>(B24/A25)*100</f>
        <v>27.499999999999993</v>
      </c>
      <c r="C25">
        <f>(C24/A25)*100</f>
        <v>16.249999999999986</v>
      </c>
      <c r="D25" t="s">
        <v>56</v>
      </c>
    </row>
    <row r="30" spans="23:33" ht="12.75">
      <c r="W30" s="23" t="s">
        <v>66</v>
      </c>
      <c r="X30" s="16">
        <f>691*9.8*10^-3</f>
        <v>6.771800000000001</v>
      </c>
      <c r="Y30" s="16">
        <f>1057*9.8*10^-3</f>
        <v>10.358600000000001</v>
      </c>
      <c r="Z30" s="16">
        <f>2074*9.8*10^-3</f>
        <v>20.325200000000002</v>
      </c>
      <c r="AA30" s="16">
        <f>3873*9.8*10^-3</f>
        <v>37.955400000000004</v>
      </c>
      <c r="AB30" s="16">
        <f>4196*9.8*10^-3</f>
        <v>41.1208</v>
      </c>
      <c r="AC30" s="16">
        <f>5124*9.8*10^-3</f>
        <v>50.2152</v>
      </c>
      <c r="AD30" s="16">
        <f>6652*9.8*10^-3</f>
        <v>65.18960000000001</v>
      </c>
      <c r="AE30" s="16">
        <f>7779*9.8*10^-3</f>
        <v>76.23420000000002</v>
      </c>
      <c r="AF30" s="16">
        <f>8899*9.8*10^-3</f>
        <v>87.21020000000001</v>
      </c>
      <c r="AG30" s="16">
        <f>10126*9.8*10^-3</f>
        <v>99.2348</v>
      </c>
    </row>
    <row r="31" spans="23:33" ht="12.75">
      <c r="W31" s="18" t="s">
        <v>8</v>
      </c>
      <c r="X31" s="19" t="s">
        <v>17</v>
      </c>
      <c r="Y31" s="19" t="s">
        <v>18</v>
      </c>
      <c r="Z31" s="19" t="s">
        <v>19</v>
      </c>
      <c r="AA31" s="19" t="s">
        <v>20</v>
      </c>
      <c r="AB31" s="19" t="s">
        <v>21</v>
      </c>
      <c r="AC31" s="19" t="s">
        <v>22</v>
      </c>
      <c r="AD31" s="19" t="s">
        <v>23</v>
      </c>
      <c r="AE31" s="19" t="s">
        <v>24</v>
      </c>
      <c r="AF31" s="19" t="s">
        <v>25</v>
      </c>
      <c r="AG31" s="19" t="s">
        <v>26</v>
      </c>
    </row>
    <row r="32" spans="23:33" ht="12.75">
      <c r="W32" s="18" t="s">
        <v>9</v>
      </c>
      <c r="X32" s="19">
        <v>0.9099</v>
      </c>
      <c r="Y32" s="19">
        <v>0.8926</v>
      </c>
      <c r="Z32" s="19">
        <v>0.9203</v>
      </c>
      <c r="AA32" s="19">
        <v>0.9535</v>
      </c>
      <c r="AB32" s="19">
        <v>0.9583</v>
      </c>
      <c r="AC32" s="19">
        <v>0.9608</v>
      </c>
      <c r="AD32" s="19">
        <v>0.9659</v>
      </c>
      <c r="AE32" s="19">
        <v>0.9646</v>
      </c>
      <c r="AF32" s="19">
        <v>0.9583</v>
      </c>
      <c r="AG32" s="19">
        <v>0.9726</v>
      </c>
    </row>
    <row r="33" spans="23:33" ht="12.75">
      <c r="W33" s="18" t="s">
        <v>11</v>
      </c>
      <c r="X33" s="19">
        <v>-0.5071</v>
      </c>
      <c r="Y33" s="19">
        <v>-0.5643</v>
      </c>
      <c r="Z33" s="19">
        <v>-0.7321</v>
      </c>
      <c r="AA33" s="19">
        <v>-0.8679</v>
      </c>
      <c r="AB33" s="19">
        <v>-0.8821</v>
      </c>
      <c r="AC33" s="19">
        <v>-0.8607</v>
      </c>
      <c r="AD33" s="19">
        <v>-0.8464</v>
      </c>
      <c r="AE33" s="19">
        <v>-0.8179</v>
      </c>
      <c r="AF33" s="19">
        <v>-0.7714</v>
      </c>
      <c r="AG33" s="19">
        <v>-0.7393</v>
      </c>
    </row>
    <row r="34" spans="23:33" ht="12.75">
      <c r="W34" s="20" t="s">
        <v>12</v>
      </c>
      <c r="X34" s="21">
        <v>17657</v>
      </c>
      <c r="Y34" s="21">
        <v>18043</v>
      </c>
      <c r="Z34" s="21">
        <v>19214</v>
      </c>
      <c r="AA34" s="21">
        <v>20329</v>
      </c>
      <c r="AB34" s="21">
        <v>20486</v>
      </c>
      <c r="AC34" s="21">
        <v>20557</v>
      </c>
      <c r="AD34" s="21">
        <v>20771</v>
      </c>
      <c r="AE34" s="21">
        <v>20814</v>
      </c>
      <c r="AF34" s="21">
        <v>20871</v>
      </c>
      <c r="AG34" s="21">
        <v>20929</v>
      </c>
    </row>
    <row r="35" spans="23:33" ht="12.75">
      <c r="W35" s="20" t="s">
        <v>13</v>
      </c>
      <c r="X35" s="17" t="s">
        <v>57</v>
      </c>
      <c r="Y35" s="17" t="s">
        <v>58</v>
      </c>
      <c r="Z35" s="17" t="s">
        <v>59</v>
      </c>
      <c r="AA35" s="17" t="s">
        <v>60</v>
      </c>
      <c r="AB35" s="17" t="s">
        <v>61</v>
      </c>
      <c r="AC35" s="17" t="s">
        <v>62</v>
      </c>
      <c r="AD35" s="17" t="s">
        <v>63</v>
      </c>
      <c r="AE35" s="17" t="s">
        <v>64</v>
      </c>
      <c r="AF35" s="17" t="s">
        <v>65</v>
      </c>
      <c r="AG35" s="1"/>
    </row>
    <row r="36" spans="23:63" ht="12.75">
      <c r="W36" s="20" t="s">
        <v>14</v>
      </c>
      <c r="X36" s="19">
        <f>(X33+Y33)/2</f>
        <v>-0.5357000000000001</v>
      </c>
      <c r="Y36" s="19">
        <f aca="true" t="shared" si="1" ref="Y36:AF36">(Y33+Z33)/2</f>
        <v>-0.6482</v>
      </c>
      <c r="Z36" s="19">
        <f t="shared" si="1"/>
        <v>-0.8</v>
      </c>
      <c r="AA36" s="19">
        <f t="shared" si="1"/>
        <v>-0.875</v>
      </c>
      <c r="AB36" s="19">
        <f t="shared" si="1"/>
        <v>-0.8714</v>
      </c>
      <c r="AC36" s="19">
        <f t="shared" si="1"/>
        <v>-0.85355</v>
      </c>
      <c r="AD36" s="19">
        <f t="shared" si="1"/>
        <v>-0.83215</v>
      </c>
      <c r="AE36" s="19">
        <f t="shared" si="1"/>
        <v>-0.79465</v>
      </c>
      <c r="AF36" s="19">
        <f t="shared" si="1"/>
        <v>-0.75535</v>
      </c>
      <c r="AG36" s="19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</row>
    <row r="37" spans="23:63" ht="12.75">
      <c r="W37" s="20" t="s">
        <v>15</v>
      </c>
      <c r="X37" s="19">
        <f>((X34+Y34)/2)/1000</f>
        <v>17.85</v>
      </c>
      <c r="Y37" s="19">
        <f aca="true" t="shared" si="2" ref="Y37:AF37">((Y34+Z34)/2)/1000</f>
        <v>18.6285</v>
      </c>
      <c r="Z37" s="19">
        <f t="shared" si="2"/>
        <v>19.7715</v>
      </c>
      <c r="AA37" s="19">
        <f t="shared" si="2"/>
        <v>20.4075</v>
      </c>
      <c r="AB37" s="19">
        <f t="shared" si="2"/>
        <v>20.5215</v>
      </c>
      <c r="AC37" s="19">
        <f t="shared" si="2"/>
        <v>20.664</v>
      </c>
      <c r="AD37" s="19">
        <f t="shared" si="2"/>
        <v>20.7925</v>
      </c>
      <c r="AE37" s="19">
        <f t="shared" si="2"/>
        <v>20.8425</v>
      </c>
      <c r="AF37" s="19">
        <f t="shared" si="2"/>
        <v>20.9</v>
      </c>
      <c r="AG37" s="19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</row>
    <row r="38" spans="23:63" ht="12.75">
      <c r="W38" s="20" t="s">
        <v>16</v>
      </c>
      <c r="X38" s="22" t="s">
        <v>27</v>
      </c>
      <c r="Y38" s="22" t="s">
        <v>28</v>
      </c>
      <c r="Z38" s="22" t="s">
        <v>29</v>
      </c>
      <c r="AA38" s="22" t="s">
        <v>30</v>
      </c>
      <c r="AB38" s="22" t="s">
        <v>31</v>
      </c>
      <c r="AC38" s="22" t="s">
        <v>32</v>
      </c>
      <c r="AD38" s="22" t="s">
        <v>33</v>
      </c>
      <c r="AE38" s="22" t="s">
        <v>34</v>
      </c>
      <c r="AF38" s="22" t="s">
        <v>35</v>
      </c>
      <c r="AG38" s="19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</row>
    <row r="55" spans="23:33" ht="12.75">
      <c r="W55" t="s">
        <v>10</v>
      </c>
      <c r="X55" s="10">
        <v>0</v>
      </c>
      <c r="Y55" s="10">
        <v>1</v>
      </c>
      <c r="Z55" s="10">
        <v>2</v>
      </c>
      <c r="AA55" s="10">
        <v>3</v>
      </c>
      <c r="AB55" s="10">
        <v>4</v>
      </c>
      <c r="AC55" s="10">
        <v>5</v>
      </c>
      <c r="AD55" s="10">
        <v>6</v>
      </c>
      <c r="AE55" s="10"/>
      <c r="AF55" s="10"/>
      <c r="AG55" s="10"/>
    </row>
    <row r="56" spans="23:33" ht="12.75">
      <c r="W56" s="11" t="s">
        <v>8</v>
      </c>
      <c r="X56" s="12" t="s">
        <v>42</v>
      </c>
      <c r="Y56" s="12" t="s">
        <v>43</v>
      </c>
      <c r="Z56" s="12" t="s">
        <v>44</v>
      </c>
      <c r="AA56" t="s">
        <v>45</v>
      </c>
      <c r="AB56" s="12" t="s">
        <v>46</v>
      </c>
      <c r="AC56" s="12" t="s">
        <v>47</v>
      </c>
      <c r="AD56" s="12" t="s">
        <v>48</v>
      </c>
      <c r="AE56" s="12"/>
      <c r="AF56" s="12"/>
      <c r="AG56" s="12"/>
    </row>
    <row r="57" spans="23:33" ht="12.75">
      <c r="W57" s="11" t="s">
        <v>9</v>
      </c>
      <c r="X57" s="12">
        <v>0.7409</v>
      </c>
      <c r="Y57" s="12">
        <v>0.7807</v>
      </c>
      <c r="Z57" s="12">
        <v>0.9829</v>
      </c>
      <c r="AA57" s="15">
        <v>0.977</v>
      </c>
      <c r="AB57" s="12">
        <v>0.9802</v>
      </c>
      <c r="AC57" s="15">
        <v>0.976</v>
      </c>
      <c r="AD57" s="12">
        <v>0.981</v>
      </c>
      <c r="AE57" s="12"/>
      <c r="AF57" s="12"/>
      <c r="AG57" s="12"/>
    </row>
    <row r="58" spans="23:30" ht="12.75">
      <c r="W58" s="11" t="s">
        <v>11</v>
      </c>
      <c r="X58" s="15">
        <v>0.3297</v>
      </c>
      <c r="Y58" s="15">
        <v>0.2958</v>
      </c>
      <c r="Z58" s="12">
        <v>0.2788</v>
      </c>
      <c r="AA58" s="12">
        <v>0.2806</v>
      </c>
      <c r="AB58" s="15">
        <v>0.2606</v>
      </c>
      <c r="AC58" s="15">
        <v>0.2109</v>
      </c>
      <c r="AD58" s="15">
        <v>0.1727</v>
      </c>
    </row>
    <row r="59" spans="23:30" ht="12.75">
      <c r="W59" s="13" t="s">
        <v>12</v>
      </c>
      <c r="X59" s="14">
        <v>17147</v>
      </c>
      <c r="Y59" s="14">
        <v>17213</v>
      </c>
      <c r="Z59" s="14">
        <v>16507</v>
      </c>
      <c r="AA59" s="14">
        <f>15.067</f>
        <v>15.067</v>
      </c>
      <c r="AB59" s="15">
        <f>14.347</f>
        <v>14.347</v>
      </c>
      <c r="AC59" s="15">
        <v>14.15</v>
      </c>
      <c r="AD59" s="15">
        <v>14.04</v>
      </c>
    </row>
    <row r="60" spans="23:38" ht="12.75">
      <c r="W60" s="13" t="s">
        <v>13</v>
      </c>
      <c r="X60" s="15" t="s">
        <v>36</v>
      </c>
      <c r="Y60" s="15" t="s">
        <v>37</v>
      </c>
      <c r="Z60" s="15" t="s">
        <v>38</v>
      </c>
      <c r="AA60" s="15" t="s">
        <v>39</v>
      </c>
      <c r="AB60" s="15" t="s">
        <v>40</v>
      </c>
      <c r="AC60" s="15" t="s">
        <v>41</v>
      </c>
      <c r="AD60" s="15"/>
      <c r="AE60" s="12"/>
      <c r="AF60" s="12"/>
      <c r="AG60" s="12"/>
      <c r="AH60" s="12"/>
      <c r="AI60" s="12"/>
      <c r="AJ60" s="12"/>
      <c r="AK60" s="12"/>
      <c r="AL60" s="12"/>
    </row>
    <row r="61" spans="23:38" ht="12.75">
      <c r="W61" s="13" t="s">
        <v>14</v>
      </c>
      <c r="X61" s="15">
        <f aca="true" t="shared" si="3" ref="X61:AC61">(X58+Y58)/2</f>
        <v>0.31275</v>
      </c>
      <c r="Y61" s="15">
        <f t="shared" si="3"/>
        <v>0.2873</v>
      </c>
      <c r="Z61" s="15">
        <f t="shared" si="3"/>
        <v>0.2797</v>
      </c>
      <c r="AA61" s="15">
        <f t="shared" si="3"/>
        <v>0.2706</v>
      </c>
      <c r="AB61" s="15">
        <f t="shared" si="3"/>
        <v>0.23575000000000002</v>
      </c>
      <c r="AC61" s="15">
        <f t="shared" si="3"/>
        <v>0.1918</v>
      </c>
      <c r="AD61" s="15"/>
      <c r="AE61" s="12"/>
      <c r="AF61" s="12"/>
      <c r="AG61" s="12"/>
      <c r="AH61" s="12"/>
      <c r="AI61" s="12"/>
      <c r="AJ61" s="12"/>
      <c r="AK61" s="12"/>
      <c r="AL61" s="12"/>
    </row>
    <row r="62" spans="23:38" ht="12.75">
      <c r="W62" s="13" t="s">
        <v>15</v>
      </c>
      <c r="X62" s="15">
        <f>((X59+Y59)/2)/1000</f>
        <v>17.18</v>
      </c>
      <c r="Y62" s="15">
        <f>((Y59+Z59)/2)/1000</f>
        <v>16.86</v>
      </c>
      <c r="Z62" s="15">
        <f>((Z59+AA59)/2)/1000</f>
        <v>8.2610335</v>
      </c>
      <c r="AA62" s="15">
        <f>((AA59+AB59)/2)</f>
        <v>14.707</v>
      </c>
      <c r="AB62" s="15">
        <f>((AB59+AC59)/2)</f>
        <v>14.2485</v>
      </c>
      <c r="AC62" s="15">
        <f>((AC59+AD59)/2)</f>
        <v>14.094999999999999</v>
      </c>
      <c r="AD62" s="15"/>
      <c r="AE62" s="12"/>
      <c r="AF62" s="12"/>
      <c r="AG62" s="12"/>
      <c r="AH62" s="12"/>
      <c r="AI62" s="12"/>
      <c r="AJ62" s="12"/>
      <c r="AK62" s="12"/>
      <c r="AL62" s="12"/>
    </row>
    <row r="63" spans="23:38" ht="12.75">
      <c r="W63" s="13" t="s">
        <v>16</v>
      </c>
      <c r="X63" s="12" t="s">
        <v>49</v>
      </c>
      <c r="Y63" s="12" t="s">
        <v>50</v>
      </c>
      <c r="Z63" s="12" t="s">
        <v>51</v>
      </c>
      <c r="AA63" s="12" t="s">
        <v>52</v>
      </c>
      <c r="AB63" s="12" t="s">
        <v>53</v>
      </c>
      <c r="AC63" s="12" t="s">
        <v>54</v>
      </c>
      <c r="AD63" s="12"/>
      <c r="AE63" s="12"/>
      <c r="AF63" s="12"/>
      <c r="AG63" s="12"/>
      <c r="AH63" s="12"/>
      <c r="AI63" s="12"/>
      <c r="AJ63" s="12"/>
      <c r="AK63" s="12"/>
      <c r="AL63" s="12"/>
    </row>
  </sheetData>
  <printOptions/>
  <pageMargins left="0.75" right="0.75" top="1" bottom="1" header="0" footer="0"/>
  <pageSetup horizontalDpi="300" verticalDpi="300" orientation="portrait" paperSize="9" r:id="rId6"/>
  <drawing r:id="rId5"/>
  <legacyDrawing r:id="rId4"/>
  <oleObjects>
    <oleObject progId="PBrush" shapeId="207130" r:id="rId1"/>
    <oleObject progId="Paint.Picture" shapeId="211944" r:id="rId2"/>
    <oleObject progId="Paint.Picture" shapeId="218241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No</cp:lastModifiedBy>
  <dcterms:created xsi:type="dcterms:W3CDTF">2002-04-18T16:50:23Z</dcterms:created>
  <dcterms:modified xsi:type="dcterms:W3CDTF">2002-09-15T00:48:11Z</dcterms:modified>
  <cp:category/>
  <cp:version/>
  <cp:contentType/>
  <cp:contentStatus/>
</cp:coreProperties>
</file>